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AGS IFREM 2021\CUADROS PARA CONTABILIDAD 2021\CUADROS DICIEMBRE 2021\REPORTES CONTAB SEGUNDA VERSION 26 ENE 22\"/>
    </mc:Choice>
  </mc:AlternateContent>
  <bookViews>
    <workbookView xWindow="120" yWindow="165" windowWidth="19440" windowHeight="11700"/>
  </bookViews>
  <sheets>
    <sheet name="dic" sheetId="3" r:id="rId1"/>
  </sheets>
  <definedNames>
    <definedName name="_xlnm.Print_Area" localSheetId="0">dic!$A$1:$K$69</definedName>
  </definedNames>
  <calcPr calcId="162913"/>
</workbook>
</file>

<file path=xl/calcChain.xml><?xml version="1.0" encoding="utf-8"?>
<calcChain xmlns="http://schemas.openxmlformats.org/spreadsheetml/2006/main">
  <c r="J15" i="3" l="1"/>
  <c r="I20" i="3" l="1"/>
  <c r="F20" i="3"/>
  <c r="F14" i="3"/>
  <c r="J14" i="3" l="1"/>
  <c r="H15" i="3" l="1"/>
  <c r="H16" i="3"/>
  <c r="I22" i="3"/>
  <c r="J22" i="3" s="1"/>
  <c r="I45" i="3"/>
  <c r="H44" i="3"/>
  <c r="J16" i="3"/>
  <c r="G16" i="3"/>
  <c r="J19" i="3" l="1"/>
  <c r="F19" i="3"/>
  <c r="G19" i="3" l="1"/>
  <c r="E20" i="3" l="1"/>
  <c r="E16" i="3" l="1"/>
  <c r="H20" i="3" l="1"/>
  <c r="J20" i="3" l="1"/>
  <c r="G20" i="3"/>
  <c r="H19" i="3" l="1"/>
  <c r="H14" i="3"/>
  <c r="H22" i="3" s="1"/>
  <c r="F50" i="3" l="1"/>
  <c r="F48" i="3" s="1"/>
  <c r="H50" i="3"/>
  <c r="H48" i="3" s="1"/>
  <c r="I50" i="3"/>
  <c r="I48" i="3" s="1"/>
  <c r="E50" i="3"/>
  <c r="E48" i="3" s="1"/>
  <c r="F46" i="3"/>
  <c r="H46" i="3"/>
  <c r="I46" i="3"/>
  <c r="E46" i="3"/>
  <c r="F45" i="3"/>
  <c r="H45" i="3"/>
  <c r="H41" i="3" s="1"/>
  <c r="E45" i="3"/>
  <c r="F44" i="3"/>
  <c r="I44" i="3"/>
  <c r="E44" i="3"/>
  <c r="I35" i="3"/>
  <c r="H35" i="3"/>
  <c r="F35" i="3"/>
  <c r="E35" i="3"/>
  <c r="E30" i="3" s="1"/>
  <c r="G17" i="3"/>
  <c r="G15" i="3"/>
  <c r="G44" i="3" s="1"/>
  <c r="G45" i="3"/>
  <c r="J44" i="3" l="1"/>
  <c r="J35" i="3"/>
  <c r="J50" i="3"/>
  <c r="J46" i="3"/>
  <c r="J45" i="3"/>
  <c r="J43" i="3"/>
  <c r="G43" i="3"/>
  <c r="I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H52" i="3" s="1"/>
  <c r="F30" i="3"/>
  <c r="F52" i="3" s="1"/>
  <c r="F22" i="3"/>
  <c r="E22" i="3"/>
  <c r="G50" i="3"/>
  <c r="G48" i="3" s="1"/>
  <c r="G46" i="3"/>
  <c r="J18" i="3"/>
  <c r="G18" i="3"/>
  <c r="J17" i="3"/>
  <c r="G14" i="3"/>
  <c r="G35" i="3" s="1"/>
  <c r="J13" i="3"/>
  <c r="G13" i="3"/>
  <c r="J12" i="3"/>
  <c r="G12" i="3"/>
  <c r="J11" i="3"/>
  <c r="G11" i="3"/>
  <c r="I52" i="3" l="1"/>
  <c r="J52" i="3" s="1"/>
  <c r="G41" i="3"/>
  <c r="E52" i="3"/>
  <c r="J41" i="3"/>
  <c r="J48" i="3"/>
  <c r="G22" i="3"/>
  <c r="G30" i="3"/>
  <c r="J30" i="3"/>
  <c r="G52" i="3" l="1"/>
</calcChain>
</file>

<file path=xl/sharedStrings.xml><?xml version="1.0" encoding="utf-8"?>
<sst xmlns="http://schemas.openxmlformats.org/spreadsheetml/2006/main" count="67" uniqueCount="46">
  <si>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</si>
  <si>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</si>
  <si>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</si>
  <si>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</si>
  <si>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</si>
  <si>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</si>
  <si>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</si>
  <si>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</si>
  <si>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</si>
  <si>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</si>
  <si>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</si>
  <si>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</si>
  <si>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</si>
  <si>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</si>
  <si>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</si>
  <si>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</si>
  <si>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</si>
  <si>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</si>
  <si>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</si>
  <si>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</si>
  <si>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</si>
  <si>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</si>
  <si>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</si>
  <si>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</si>
  <si>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</si>
  <si>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</si>
  <si>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</si>
  <si>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</si>
  <si>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</si>
  <si>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</si>
  <si>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</si>
  <si>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</si>
  <si>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</si>
  <si>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</si>
  <si>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</si>
  <si>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</si>
  <si>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</si>
  <si>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</si>
  <si>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</si>
  <si>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</si>
  <si>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</si>
  <si>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Productos 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</si>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</sst>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4" fillId="0" borderId="0" xfId="5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topLeftCell="D1" zoomScale="136" zoomScaleNormal="136" workbookViewId="0">
      <selection activeCell="J16" sqref="J16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55" t="s">
        <v>40</v>
      </c>
      <c r="C2" s="155"/>
      <c r="D2" s="155"/>
      <c r="E2" s="155"/>
      <c r="F2" s="155"/>
      <c r="G2" s="155"/>
      <c r="H2" s="155"/>
      <c r="I2" s="155"/>
      <c r="J2" s="155"/>
      <c r="K2" s="15"/>
      <c r="L2" s="8"/>
    </row>
    <row r="3" spans="1:13" s="9" customFormat="1" ht="15" x14ac:dyDescent="0.2">
      <c r="A3" s="6"/>
      <c r="B3" s="156" t="s">
        <v>0</v>
      </c>
      <c r="C3" s="156"/>
      <c r="D3" s="156"/>
      <c r="E3" s="156"/>
      <c r="F3" s="156"/>
      <c r="G3" s="156"/>
      <c r="H3" s="156"/>
      <c r="I3" s="156"/>
      <c r="J3" s="156"/>
      <c r="K3" s="14"/>
      <c r="L3" s="8"/>
    </row>
    <row r="4" spans="1:13" s="9" customFormat="1" ht="15" x14ac:dyDescent="0.2">
      <c r="A4" s="6"/>
      <c r="B4" s="156" t="s">
        <v>45</v>
      </c>
      <c r="C4" s="156"/>
      <c r="D4" s="156"/>
      <c r="E4" s="156"/>
      <c r="F4" s="156"/>
      <c r="G4" s="156"/>
      <c r="H4" s="156"/>
      <c r="I4" s="156"/>
      <c r="J4" s="156"/>
      <c r="K4" s="14"/>
      <c r="L4" s="8"/>
    </row>
    <row r="5" spans="1:13" s="9" customFormat="1" ht="15" x14ac:dyDescent="0.2">
      <c r="A5" s="10"/>
      <c r="B5" s="157"/>
      <c r="C5" s="157"/>
      <c r="D5" s="157"/>
      <c r="E5" s="157"/>
      <c r="F5" s="157"/>
      <c r="G5" s="157"/>
      <c r="H5" s="157"/>
      <c r="I5" s="157"/>
      <c r="J5" s="157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43" t="s">
        <v>1</v>
      </c>
      <c r="C7" s="144"/>
      <c r="D7" s="145"/>
      <c r="E7" s="158" t="s">
        <v>44</v>
      </c>
      <c r="F7" s="159"/>
      <c r="G7" s="159"/>
      <c r="H7" s="159"/>
      <c r="I7" s="160"/>
      <c r="J7" s="161" t="s">
        <v>3</v>
      </c>
      <c r="K7" s="162"/>
      <c r="L7" s="18"/>
    </row>
    <row r="8" spans="1:13" s="19" customFormat="1" ht="35.25" customHeight="1" x14ac:dyDescent="0.2">
      <c r="A8" s="20"/>
      <c r="B8" s="146"/>
      <c r="C8" s="146"/>
      <c r="D8" s="147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63"/>
      <c r="K8" s="164"/>
      <c r="L8" s="18"/>
    </row>
    <row r="9" spans="1:13" s="19" customFormat="1" ht="18" customHeight="1" x14ac:dyDescent="0.2">
      <c r="A9" s="23"/>
      <c r="B9" s="148"/>
      <c r="C9" s="148"/>
      <c r="D9" s="149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 x14ac:dyDescent="0.2">
      <c r="A10" s="11"/>
      <c r="B10" s="12"/>
      <c r="C10" s="12"/>
      <c r="D10" s="13"/>
      <c r="E10" s="74"/>
      <c r="F10" s="74"/>
      <c r="G10" s="75"/>
      <c r="H10" s="74"/>
      <c r="I10" s="74"/>
      <c r="J10" s="76"/>
      <c r="K10" s="77"/>
    </row>
    <row r="11" spans="1:13" s="49" customFormat="1" ht="25.5" customHeight="1" x14ac:dyDescent="0.25">
      <c r="A11" s="47"/>
      <c r="B11" s="127" t="s">
        <v>14</v>
      </c>
      <c r="C11" s="127"/>
      <c r="D11" s="128"/>
      <c r="E11" s="78"/>
      <c r="F11" s="78"/>
      <c r="G11" s="79">
        <f t="shared" ref="G11:G18" si="0">E11+F11</f>
        <v>0</v>
      </c>
      <c r="H11" s="78"/>
      <c r="I11" s="78"/>
      <c r="J11" s="80">
        <f>I11-E11</f>
        <v>0</v>
      </c>
      <c r="K11" s="81"/>
      <c r="L11" s="48"/>
    </row>
    <row r="12" spans="1:13" s="49" customFormat="1" ht="25.5" customHeight="1" x14ac:dyDescent="0.25">
      <c r="A12" s="47"/>
      <c r="B12" s="127" t="s">
        <v>15</v>
      </c>
      <c r="C12" s="127"/>
      <c r="D12" s="128"/>
      <c r="E12" s="78"/>
      <c r="F12" s="78"/>
      <c r="G12" s="79">
        <f t="shared" si="0"/>
        <v>0</v>
      </c>
      <c r="H12" s="78"/>
      <c r="I12" s="78"/>
      <c r="J12" s="80">
        <f t="shared" ref="J12:J18" si="1">I12-E12</f>
        <v>0</v>
      </c>
      <c r="K12" s="81"/>
      <c r="L12" s="48"/>
      <c r="M12" s="48"/>
    </row>
    <row r="13" spans="1:13" s="49" customFormat="1" ht="25.5" customHeight="1" x14ac:dyDescent="0.25">
      <c r="A13" s="47"/>
      <c r="B13" s="127" t="s">
        <v>16</v>
      </c>
      <c r="C13" s="127"/>
      <c r="D13" s="128"/>
      <c r="E13" s="78"/>
      <c r="F13" s="78"/>
      <c r="G13" s="79">
        <f t="shared" si="0"/>
        <v>0</v>
      </c>
      <c r="H13" s="78"/>
      <c r="I13" s="78"/>
      <c r="J13" s="80">
        <f t="shared" si="1"/>
        <v>0</v>
      </c>
      <c r="K13" s="81"/>
      <c r="L13" s="48"/>
      <c r="M13" s="48"/>
    </row>
    <row r="14" spans="1:13" s="49" customFormat="1" ht="25.5" customHeight="1" x14ac:dyDescent="0.25">
      <c r="A14" s="47"/>
      <c r="B14" s="127" t="s">
        <v>17</v>
      </c>
      <c r="C14" s="127"/>
      <c r="D14" s="128"/>
      <c r="E14" s="78">
        <v>1251672939</v>
      </c>
      <c r="F14" s="78">
        <f>657000000-14837500</f>
        <v>642162500</v>
      </c>
      <c r="G14" s="79">
        <f t="shared" si="0"/>
        <v>1893835439</v>
      </c>
      <c r="H14" s="78">
        <f>I14</f>
        <v>1806113682</v>
      </c>
      <c r="I14" s="78">
        <v>1806113682</v>
      </c>
      <c r="J14" s="80">
        <f>I14-E14</f>
        <v>554440743</v>
      </c>
      <c r="K14" s="81"/>
      <c r="L14" s="48"/>
      <c r="M14" s="50"/>
    </row>
    <row r="15" spans="1:13" s="49" customFormat="1" ht="25.5" customHeight="1" x14ac:dyDescent="0.25">
      <c r="A15" s="47"/>
      <c r="B15" s="127" t="s">
        <v>41</v>
      </c>
      <c r="C15" s="127"/>
      <c r="D15" s="128"/>
      <c r="E15" s="79">
        <v>498910027</v>
      </c>
      <c r="F15" s="79">
        <v>-131980302.98</v>
      </c>
      <c r="G15" s="79">
        <f t="shared" si="0"/>
        <v>366929724.01999998</v>
      </c>
      <c r="H15" s="79">
        <f>I15</f>
        <v>360766834.10000002</v>
      </c>
      <c r="I15" s="79">
        <v>360766834.10000002</v>
      </c>
      <c r="J15" s="80">
        <f>I15-E15</f>
        <v>-138143192.89999998</v>
      </c>
      <c r="K15" s="81"/>
      <c r="L15" s="50"/>
    </row>
    <row r="16" spans="1:13" s="49" customFormat="1" ht="25.5" customHeight="1" x14ac:dyDescent="0.25">
      <c r="A16" s="47"/>
      <c r="B16" s="127" t="s">
        <v>42</v>
      </c>
      <c r="C16" s="127"/>
      <c r="D16" s="128"/>
      <c r="E16" s="79">
        <f>1007219+63933</f>
        <v>1071152</v>
      </c>
      <c r="F16" s="79">
        <v>0</v>
      </c>
      <c r="G16" s="79">
        <f>E16+F16</f>
        <v>1071152</v>
      </c>
      <c r="H16" s="79">
        <f>I16</f>
        <v>759318.52</v>
      </c>
      <c r="I16" s="79">
        <v>759318.52</v>
      </c>
      <c r="J16" s="80">
        <f>I16-E16</f>
        <v>-311833.48</v>
      </c>
      <c r="K16" s="81"/>
      <c r="L16" s="48"/>
    </row>
    <row r="17" spans="1:13" s="49" customFormat="1" ht="25.5" customHeight="1" x14ac:dyDescent="0.25">
      <c r="A17" s="47"/>
      <c r="B17" s="127" t="s">
        <v>25</v>
      </c>
      <c r="C17" s="127"/>
      <c r="D17" s="128"/>
      <c r="E17" s="79">
        <v>0</v>
      </c>
      <c r="F17" s="79"/>
      <c r="G17" s="79">
        <f t="shared" si="0"/>
        <v>0</v>
      </c>
      <c r="H17" s="79"/>
      <c r="I17" s="79"/>
      <c r="J17" s="80">
        <f>I17-E17</f>
        <v>0</v>
      </c>
      <c r="K17" s="81"/>
      <c r="L17" s="48"/>
    </row>
    <row r="18" spans="1:13" s="49" customFormat="1" ht="25.5" customHeight="1" x14ac:dyDescent="0.25">
      <c r="A18" s="47"/>
      <c r="B18" s="127" t="s">
        <v>26</v>
      </c>
      <c r="C18" s="127"/>
      <c r="D18" s="128"/>
      <c r="E18" s="78"/>
      <c r="F18" s="78"/>
      <c r="G18" s="79">
        <f t="shared" si="0"/>
        <v>0</v>
      </c>
      <c r="H18" s="78"/>
      <c r="I18" s="78"/>
      <c r="J18" s="80">
        <f t="shared" si="1"/>
        <v>0</v>
      </c>
      <c r="K18" s="81"/>
      <c r="L18" s="48"/>
      <c r="M18" s="51"/>
    </row>
    <row r="19" spans="1:13" s="49" customFormat="1" ht="25.5" customHeight="1" x14ac:dyDescent="0.25">
      <c r="A19" s="47"/>
      <c r="B19" s="127" t="s">
        <v>27</v>
      </c>
      <c r="C19" s="127"/>
      <c r="D19" s="128"/>
      <c r="E19" s="78">
        <v>37093782.659999996</v>
      </c>
      <c r="F19" s="78">
        <f>87093383+34896060.39+203499199.53</f>
        <v>325488642.92000002</v>
      </c>
      <c r="G19" s="79">
        <f>E19+F19</f>
        <v>362582425.58000004</v>
      </c>
      <c r="H19" s="78">
        <f>I19</f>
        <v>362582425.57999998</v>
      </c>
      <c r="I19" s="78">
        <v>362582425.57999998</v>
      </c>
      <c r="J19" s="80">
        <f>I19-E19</f>
        <v>325488642.91999996</v>
      </c>
      <c r="K19" s="81"/>
      <c r="L19" s="48"/>
    </row>
    <row r="20" spans="1:13" s="49" customFormat="1" ht="25.5" customHeight="1" x14ac:dyDescent="0.25">
      <c r="A20" s="47"/>
      <c r="B20" s="127" t="s">
        <v>18</v>
      </c>
      <c r="C20" s="127"/>
      <c r="D20" s="128"/>
      <c r="E20" s="78">
        <f>611822132-63933</f>
        <v>611758199</v>
      </c>
      <c r="F20" s="78">
        <f>342208989.78-157170024.23</f>
        <v>185038965.54999998</v>
      </c>
      <c r="G20" s="79">
        <f>E20+F20</f>
        <v>796797164.54999995</v>
      </c>
      <c r="H20" s="78">
        <f>I20</f>
        <v>663992192.00999999</v>
      </c>
      <c r="I20" s="78">
        <f>643379101.53+20613090.48</f>
        <v>663992192.00999999</v>
      </c>
      <c r="J20" s="80">
        <f>I20-E20</f>
        <v>52233993.00999999</v>
      </c>
      <c r="K20" s="81"/>
      <c r="L20" s="48"/>
    </row>
    <row r="21" spans="1:13" s="3" customFormat="1" ht="10.5" x14ac:dyDescent="0.15">
      <c r="A21" s="30"/>
      <c r="B21" s="31"/>
      <c r="C21" s="31"/>
      <c r="D21" s="32"/>
      <c r="E21" s="82"/>
      <c r="F21" s="82"/>
      <c r="G21" s="83"/>
      <c r="H21" s="82"/>
      <c r="I21" s="82"/>
      <c r="J21" s="84"/>
      <c r="K21" s="85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6">
        <f>SUM(E11:E20)</f>
        <v>2400506099.6599998</v>
      </c>
      <c r="F22" s="86">
        <f>SUM(F11:F20)</f>
        <v>1020709805.49</v>
      </c>
      <c r="G22" s="86">
        <f>G11+G12+G13+G14+G15+G16+G17+G18+G19+G20</f>
        <v>3421215905.1499996</v>
      </c>
      <c r="H22" s="86">
        <f>SUM(H11:H20)</f>
        <v>3194214452.21</v>
      </c>
      <c r="I22" s="86">
        <f>SUM(I11:I20)</f>
        <v>3194214452.21</v>
      </c>
      <c r="J22" s="131">
        <f>I22-E22</f>
        <v>793708352.55000019</v>
      </c>
      <c r="K22" s="132"/>
      <c r="L22" s="18"/>
      <c r="M22" s="40"/>
    </row>
    <row r="23" spans="1:13" s="19" customFormat="1" ht="18.75" customHeight="1" x14ac:dyDescent="0.2">
      <c r="B23" s="41"/>
      <c r="C23" s="41"/>
      <c r="D23" s="41"/>
      <c r="E23" s="88"/>
      <c r="F23" s="88"/>
      <c r="G23" s="88"/>
      <c r="H23" s="129" t="s">
        <v>22</v>
      </c>
      <c r="I23" s="130"/>
      <c r="J23" s="133"/>
      <c r="K23" s="134"/>
      <c r="L23" s="18"/>
    </row>
    <row r="24" spans="1:13" s="19" customFormat="1" ht="7.5" customHeight="1" x14ac:dyDescent="0.2">
      <c r="E24" s="89"/>
      <c r="F24" s="89"/>
      <c r="G24" s="89"/>
      <c r="H24" s="89"/>
      <c r="I24" s="89"/>
      <c r="J24" s="89"/>
      <c r="K24" s="89"/>
      <c r="L24" s="18"/>
    </row>
    <row r="25" spans="1:13" s="9" customFormat="1" ht="15" x14ac:dyDescent="0.2">
      <c r="E25" s="90"/>
      <c r="F25" s="90"/>
      <c r="G25" s="90"/>
      <c r="H25" s="90"/>
      <c r="I25" s="90"/>
      <c r="J25" s="90"/>
      <c r="K25" s="90"/>
      <c r="L25" s="8"/>
    </row>
    <row r="26" spans="1:13" s="19" customFormat="1" ht="12" x14ac:dyDescent="0.2">
      <c r="A26" s="17"/>
      <c r="B26" s="143" t="s">
        <v>24</v>
      </c>
      <c r="C26" s="144"/>
      <c r="D26" s="145"/>
      <c r="E26" s="150" t="s">
        <v>2</v>
      </c>
      <c r="F26" s="151"/>
      <c r="G26" s="151"/>
      <c r="H26" s="151"/>
      <c r="I26" s="152"/>
      <c r="J26" s="135" t="s">
        <v>3</v>
      </c>
      <c r="K26" s="136"/>
      <c r="L26" s="18"/>
    </row>
    <row r="27" spans="1:13" s="19" customFormat="1" ht="39" customHeight="1" x14ac:dyDescent="0.2">
      <c r="A27" s="20"/>
      <c r="B27" s="146"/>
      <c r="C27" s="146"/>
      <c r="D27" s="147"/>
      <c r="E27" s="91" t="s">
        <v>4</v>
      </c>
      <c r="F27" s="92" t="s">
        <v>20</v>
      </c>
      <c r="G27" s="91" t="s">
        <v>6</v>
      </c>
      <c r="H27" s="91" t="s">
        <v>7</v>
      </c>
      <c r="I27" s="91" t="s">
        <v>8</v>
      </c>
      <c r="J27" s="137"/>
      <c r="K27" s="138"/>
      <c r="L27" s="18"/>
    </row>
    <row r="28" spans="1:13" s="19" customFormat="1" ht="21" customHeight="1" x14ac:dyDescent="0.2">
      <c r="A28" s="23"/>
      <c r="B28" s="148"/>
      <c r="C28" s="148"/>
      <c r="D28" s="149"/>
      <c r="E28" s="93" t="s">
        <v>9</v>
      </c>
      <c r="F28" s="93" t="s">
        <v>10</v>
      </c>
      <c r="G28" s="93" t="s">
        <v>11</v>
      </c>
      <c r="H28" s="93" t="s">
        <v>12</v>
      </c>
      <c r="I28" s="93" t="s">
        <v>13</v>
      </c>
      <c r="J28" s="94" t="s">
        <v>21</v>
      </c>
      <c r="K28" s="95"/>
      <c r="L28" s="18"/>
    </row>
    <row r="29" spans="1:13" s="19" customFormat="1" ht="12" x14ac:dyDescent="0.2">
      <c r="A29" s="17"/>
      <c r="B29" s="27"/>
      <c r="C29" s="27"/>
      <c r="D29" s="28"/>
      <c r="E29" s="96"/>
      <c r="F29" s="96"/>
      <c r="G29" s="97"/>
      <c r="H29" s="96"/>
      <c r="I29" s="96"/>
      <c r="J29" s="98"/>
      <c r="K29" s="87"/>
      <c r="L29" s="18"/>
    </row>
    <row r="30" spans="1:13" s="46" customFormat="1" ht="18.75" customHeight="1" x14ac:dyDescent="0.25">
      <c r="A30" s="54"/>
      <c r="B30" s="139" t="s">
        <v>28</v>
      </c>
      <c r="C30" s="139"/>
      <c r="D30" s="140"/>
      <c r="E30" s="99">
        <f>SUM(E32:E39)</f>
        <v>1251672939</v>
      </c>
      <c r="F30" s="99">
        <f>SUM(F32:F39)</f>
        <v>642162500</v>
      </c>
      <c r="G30" s="100">
        <f>E30+F30</f>
        <v>1893835439</v>
      </c>
      <c r="H30" s="99">
        <f>SUM(H32:H39)</f>
        <v>1806113682</v>
      </c>
      <c r="I30" s="99">
        <f>SUM(I32:I39)</f>
        <v>1806113682</v>
      </c>
      <c r="J30" s="141">
        <f>I30-E30</f>
        <v>554440743</v>
      </c>
      <c r="K30" s="142"/>
      <c r="L30" s="45"/>
    </row>
    <row r="31" spans="1:13" s="49" customFormat="1" ht="9.75" customHeight="1" x14ac:dyDescent="0.25">
      <c r="A31" s="47"/>
      <c r="B31" s="55"/>
      <c r="C31" s="55"/>
      <c r="D31" s="56"/>
      <c r="E31" s="103"/>
      <c r="F31" s="103"/>
      <c r="G31" s="103"/>
      <c r="H31" s="103"/>
      <c r="I31" s="103"/>
      <c r="J31" s="104"/>
      <c r="K31" s="81"/>
      <c r="L31" s="48"/>
    </row>
    <row r="32" spans="1:13" s="49" customFormat="1" ht="25.5" customHeight="1" x14ac:dyDescent="0.25">
      <c r="A32" s="47"/>
      <c r="B32" s="34"/>
      <c r="C32" s="127" t="s">
        <v>14</v>
      </c>
      <c r="D32" s="128"/>
      <c r="E32" s="105"/>
      <c r="F32" s="105"/>
      <c r="G32" s="106">
        <f t="shared" ref="G32:G39" si="2">E32+F32</f>
        <v>0</v>
      </c>
      <c r="H32" s="105"/>
      <c r="I32" s="105"/>
      <c r="J32" s="107">
        <f t="shared" ref="J32:J39" si="3">I32-E32</f>
        <v>0</v>
      </c>
      <c r="K32" s="81"/>
      <c r="L32" s="48"/>
    </row>
    <row r="33" spans="1:12" s="49" customFormat="1" ht="25.5" customHeight="1" x14ac:dyDescent="0.25">
      <c r="A33" s="47"/>
      <c r="B33" s="34"/>
      <c r="C33" s="127" t="s">
        <v>15</v>
      </c>
      <c r="D33" s="128"/>
      <c r="E33" s="105"/>
      <c r="F33" s="105"/>
      <c r="G33" s="106">
        <f t="shared" si="2"/>
        <v>0</v>
      </c>
      <c r="H33" s="105"/>
      <c r="I33" s="105"/>
      <c r="J33" s="107">
        <f t="shared" si="3"/>
        <v>0</v>
      </c>
      <c r="K33" s="81"/>
      <c r="L33" s="48"/>
    </row>
    <row r="34" spans="1:12" s="49" customFormat="1" ht="25.5" customHeight="1" x14ac:dyDescent="0.25">
      <c r="A34" s="47"/>
      <c r="B34" s="34"/>
      <c r="C34" s="127" t="s">
        <v>29</v>
      </c>
      <c r="D34" s="128"/>
      <c r="E34" s="105"/>
      <c r="F34" s="105"/>
      <c r="G34" s="106">
        <f t="shared" si="2"/>
        <v>0</v>
      </c>
      <c r="H34" s="105"/>
      <c r="I34" s="105"/>
      <c r="J34" s="107">
        <f t="shared" si="3"/>
        <v>0</v>
      </c>
      <c r="K34" s="81"/>
      <c r="L34" s="48"/>
    </row>
    <row r="35" spans="1:12" s="49" customFormat="1" ht="25.5" customHeight="1" x14ac:dyDescent="0.25">
      <c r="A35" s="47"/>
      <c r="B35" s="34"/>
      <c r="C35" s="127" t="s">
        <v>17</v>
      </c>
      <c r="D35" s="128"/>
      <c r="E35" s="78">
        <f>E14</f>
        <v>1251672939</v>
      </c>
      <c r="F35" s="78">
        <f t="shared" ref="F35" si="4">F14</f>
        <v>642162500</v>
      </c>
      <c r="G35" s="78">
        <f>G14</f>
        <v>1893835439</v>
      </c>
      <c r="H35" s="78">
        <f>H14</f>
        <v>1806113682</v>
      </c>
      <c r="I35" s="78">
        <f>I14</f>
        <v>1806113682</v>
      </c>
      <c r="J35" s="80">
        <f>I35-E35</f>
        <v>554440743</v>
      </c>
      <c r="K35" s="81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5"/>
      <c r="F36" s="105"/>
      <c r="G36" s="106">
        <f t="shared" si="2"/>
        <v>0</v>
      </c>
      <c r="H36" s="105"/>
      <c r="I36" s="105"/>
      <c r="J36" s="107">
        <f t="shared" si="3"/>
        <v>0</v>
      </c>
      <c r="K36" s="81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5"/>
      <c r="F37" s="105"/>
      <c r="G37" s="106">
        <f t="shared" si="2"/>
        <v>0</v>
      </c>
      <c r="H37" s="105"/>
      <c r="I37" s="105"/>
      <c r="J37" s="107">
        <f t="shared" si="3"/>
        <v>0</v>
      </c>
      <c r="K37" s="81"/>
      <c r="L37" s="48"/>
    </row>
    <row r="38" spans="1:12" s="49" customFormat="1" ht="36" customHeight="1" x14ac:dyDescent="0.25">
      <c r="A38" s="47"/>
      <c r="B38" s="34"/>
      <c r="C38" s="127" t="s">
        <v>32</v>
      </c>
      <c r="D38" s="128"/>
      <c r="E38" s="108"/>
      <c r="F38" s="105"/>
      <c r="G38" s="106">
        <f t="shared" si="2"/>
        <v>0</v>
      </c>
      <c r="H38" s="105"/>
      <c r="I38" s="105"/>
      <c r="J38" s="107">
        <f t="shared" si="3"/>
        <v>0</v>
      </c>
      <c r="K38" s="81"/>
      <c r="L38" s="48"/>
    </row>
    <row r="39" spans="1:12" s="49" customFormat="1" ht="34.5" customHeight="1" x14ac:dyDescent="0.25">
      <c r="A39" s="47"/>
      <c r="B39" s="34"/>
      <c r="C39" s="127" t="s">
        <v>27</v>
      </c>
      <c r="D39" s="128"/>
      <c r="E39" s="106"/>
      <c r="F39" s="106"/>
      <c r="G39" s="106">
        <f t="shared" si="2"/>
        <v>0</v>
      </c>
      <c r="H39" s="106"/>
      <c r="I39" s="106"/>
      <c r="J39" s="107">
        <f t="shared" si="3"/>
        <v>0</v>
      </c>
      <c r="K39" s="81"/>
      <c r="L39" s="48"/>
    </row>
    <row r="40" spans="1:12" s="49" customFormat="1" ht="9.75" customHeight="1" x14ac:dyDescent="0.25">
      <c r="A40" s="47"/>
      <c r="B40" s="34"/>
      <c r="C40" s="57"/>
      <c r="D40" s="35"/>
      <c r="E40" s="105"/>
      <c r="F40" s="105"/>
      <c r="G40" s="106"/>
      <c r="H40" s="105"/>
      <c r="I40" s="105"/>
      <c r="J40" s="107"/>
      <c r="K40" s="81"/>
      <c r="L40" s="48"/>
    </row>
    <row r="41" spans="1:12" s="46" customFormat="1" ht="48" customHeight="1" x14ac:dyDescent="0.25">
      <c r="A41" s="54"/>
      <c r="B41" s="153" t="s">
        <v>39</v>
      </c>
      <c r="C41" s="153"/>
      <c r="D41" s="154"/>
      <c r="E41" s="100">
        <f>SUM(E43:E46)</f>
        <v>537074961.65999997</v>
      </c>
      <c r="F41" s="100">
        <f>SUM(F43:F46)</f>
        <v>193508339.94</v>
      </c>
      <c r="G41" s="100">
        <f>E41+F41</f>
        <v>730583301.5999999</v>
      </c>
      <c r="H41" s="100">
        <f>SUM(H43:H46)</f>
        <v>724108578.20000005</v>
      </c>
      <c r="I41" s="100">
        <f>SUM(I43:I46)</f>
        <v>724108578.20000005</v>
      </c>
      <c r="J41" s="101">
        <f>I41-E41</f>
        <v>187033616.54000008</v>
      </c>
      <c r="K41" s="102"/>
      <c r="L41" s="45"/>
    </row>
    <row r="42" spans="1:12" s="49" customFormat="1" ht="25.5" customHeight="1" x14ac:dyDescent="0.25">
      <c r="A42" s="47"/>
      <c r="B42" s="55"/>
      <c r="C42" s="55"/>
      <c r="D42" s="35"/>
      <c r="E42" s="109"/>
      <c r="F42" s="109"/>
      <c r="G42" s="109"/>
      <c r="H42" s="109"/>
      <c r="I42" s="109"/>
      <c r="J42" s="110"/>
      <c r="K42" s="81"/>
      <c r="L42" s="48"/>
    </row>
    <row r="43" spans="1:12" s="49" customFormat="1" ht="25.5" customHeight="1" x14ac:dyDescent="0.25">
      <c r="A43" s="47"/>
      <c r="B43" s="55"/>
      <c r="C43" s="127" t="s">
        <v>15</v>
      </c>
      <c r="D43" s="128"/>
      <c r="E43" s="105"/>
      <c r="F43" s="105"/>
      <c r="G43" s="106">
        <f t="shared" ref="G43" si="5">E43+F43</f>
        <v>0</v>
      </c>
      <c r="H43" s="105"/>
      <c r="I43" s="105"/>
      <c r="J43" s="107">
        <f t="shared" ref="J43" si="6">I43-E43</f>
        <v>0</v>
      </c>
      <c r="K43" s="81"/>
      <c r="L43" s="48"/>
    </row>
    <row r="44" spans="1:12" s="49" customFormat="1" ht="25.5" customHeight="1" x14ac:dyDescent="0.25">
      <c r="A44" s="47"/>
      <c r="B44" s="55"/>
      <c r="C44" s="57" t="s">
        <v>30</v>
      </c>
      <c r="D44" s="63"/>
      <c r="E44" s="79">
        <f>E15</f>
        <v>498910027</v>
      </c>
      <c r="F44" s="79">
        <f t="shared" ref="F44:I44" si="7">F15</f>
        <v>-131980302.98</v>
      </c>
      <c r="G44" s="79">
        <f t="shared" si="7"/>
        <v>366929724.01999998</v>
      </c>
      <c r="H44" s="79">
        <f>H15</f>
        <v>360766834.10000002</v>
      </c>
      <c r="I44" s="79">
        <f t="shared" si="7"/>
        <v>360766834.10000002</v>
      </c>
      <c r="J44" s="80">
        <f>I44-E44</f>
        <v>-138143192.89999998</v>
      </c>
      <c r="K44" s="81"/>
      <c r="L44" s="48"/>
    </row>
    <row r="45" spans="1:12" s="49" customFormat="1" ht="25.5" customHeight="1" x14ac:dyDescent="0.25">
      <c r="A45" s="47"/>
      <c r="B45" s="34"/>
      <c r="C45" s="127" t="s">
        <v>33</v>
      </c>
      <c r="D45" s="128"/>
      <c r="E45" s="105">
        <f>E16</f>
        <v>1071152</v>
      </c>
      <c r="F45" s="105">
        <f t="shared" ref="F45:H45" si="8">F16</f>
        <v>0</v>
      </c>
      <c r="G45" s="105">
        <f t="shared" si="8"/>
        <v>1071152</v>
      </c>
      <c r="H45" s="105">
        <f t="shared" si="8"/>
        <v>759318.52</v>
      </c>
      <c r="I45" s="105">
        <f>I16</f>
        <v>759318.52</v>
      </c>
      <c r="J45" s="107">
        <f>I45-E45</f>
        <v>-311833.48</v>
      </c>
      <c r="K45" s="81"/>
      <c r="L45" s="48"/>
    </row>
    <row r="46" spans="1:12" s="49" customFormat="1" ht="25.5" customHeight="1" x14ac:dyDescent="0.25">
      <c r="A46" s="47"/>
      <c r="B46" s="34"/>
      <c r="C46" s="127" t="s">
        <v>27</v>
      </c>
      <c r="D46" s="128"/>
      <c r="E46" s="105">
        <f>E19</f>
        <v>37093782.659999996</v>
      </c>
      <c r="F46" s="105">
        <f t="shared" ref="F46:I46" si="9">F19</f>
        <v>325488642.92000002</v>
      </c>
      <c r="G46" s="105">
        <f t="shared" si="9"/>
        <v>362582425.58000004</v>
      </c>
      <c r="H46" s="105">
        <f t="shared" si="9"/>
        <v>362582425.57999998</v>
      </c>
      <c r="I46" s="105">
        <f t="shared" si="9"/>
        <v>362582425.57999998</v>
      </c>
      <c r="J46" s="107">
        <f>I46-E46</f>
        <v>325488642.91999996</v>
      </c>
      <c r="K46" s="81"/>
      <c r="L46" s="48"/>
    </row>
    <row r="47" spans="1:12" s="49" customFormat="1" ht="11.25" customHeight="1" x14ac:dyDescent="0.25">
      <c r="A47" s="47"/>
      <c r="B47" s="36"/>
      <c r="C47" s="58"/>
      <c r="D47" s="59"/>
      <c r="E47" s="111"/>
      <c r="F47" s="111"/>
      <c r="G47" s="112"/>
      <c r="H47" s="111"/>
      <c r="I47" s="111"/>
      <c r="J47" s="113"/>
      <c r="K47" s="81"/>
      <c r="L47" s="48"/>
    </row>
    <row r="48" spans="1:12" s="46" customFormat="1" ht="11.25" customHeight="1" x14ac:dyDescent="0.25">
      <c r="A48" s="54"/>
      <c r="B48" s="64" t="s">
        <v>23</v>
      </c>
      <c r="C48" s="52"/>
      <c r="D48" s="53"/>
      <c r="E48" s="114">
        <f>E50</f>
        <v>611758199</v>
      </c>
      <c r="F48" s="114">
        <f t="shared" ref="F48:I48" si="10">F50</f>
        <v>185038965.54999998</v>
      </c>
      <c r="G48" s="114">
        <f t="shared" si="10"/>
        <v>796797164.54999995</v>
      </c>
      <c r="H48" s="114">
        <f t="shared" si="10"/>
        <v>663992192.00999999</v>
      </c>
      <c r="I48" s="114">
        <f t="shared" si="10"/>
        <v>663992192.00999999</v>
      </c>
      <c r="J48" s="101">
        <f>I48-E48</f>
        <v>52233993.00999999</v>
      </c>
      <c r="K48" s="102"/>
      <c r="L48" s="45"/>
    </row>
    <row r="49" spans="1:12" s="49" customFormat="1" ht="10.5" customHeight="1" x14ac:dyDescent="0.25">
      <c r="A49" s="47"/>
      <c r="B49" s="55"/>
      <c r="C49" s="34"/>
      <c r="D49" s="35"/>
      <c r="E49" s="112"/>
      <c r="F49" s="112"/>
      <c r="G49" s="112"/>
      <c r="H49" s="112"/>
      <c r="I49" s="112"/>
      <c r="J49" s="113"/>
      <c r="K49" s="81"/>
      <c r="L49" s="48"/>
    </row>
    <row r="50" spans="1:12" s="49" customFormat="1" ht="25.5" customHeight="1" x14ac:dyDescent="0.25">
      <c r="A50" s="47"/>
      <c r="B50" s="34"/>
      <c r="C50" s="127" t="s">
        <v>18</v>
      </c>
      <c r="D50" s="128"/>
      <c r="E50" s="105">
        <f>E20</f>
        <v>611758199</v>
      </c>
      <c r="F50" s="105">
        <f t="shared" ref="F50:I50" si="11">F20</f>
        <v>185038965.54999998</v>
      </c>
      <c r="G50" s="105">
        <f t="shared" si="11"/>
        <v>796797164.54999995</v>
      </c>
      <c r="H50" s="105">
        <f t="shared" si="11"/>
        <v>663992192.00999999</v>
      </c>
      <c r="I50" s="105">
        <f t="shared" si="11"/>
        <v>663992192.00999999</v>
      </c>
      <c r="J50" s="107">
        <f>I50-E50</f>
        <v>52233993.00999999</v>
      </c>
      <c r="K50" s="81"/>
      <c r="L50" s="48"/>
    </row>
    <row r="51" spans="1:12" s="3" customFormat="1" ht="8.25" customHeight="1" x14ac:dyDescent="0.15">
      <c r="A51" s="30"/>
      <c r="B51" s="31"/>
      <c r="C51" s="31"/>
      <c r="D51" s="32"/>
      <c r="E51" s="115"/>
      <c r="F51" s="115"/>
      <c r="G51" s="116"/>
      <c r="H51" s="115"/>
      <c r="I51" s="115"/>
      <c r="J51" s="117"/>
      <c r="K51" s="85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8">
        <f>E30+E41+E48</f>
        <v>2400506099.6599998</v>
      </c>
      <c r="F52" s="118">
        <f>F30+F41+F48</f>
        <v>1020709805.49</v>
      </c>
      <c r="G52" s="119">
        <f>E52+F52</f>
        <v>3421215905.1499996</v>
      </c>
      <c r="H52" s="118">
        <f>H30+H41+H48</f>
        <v>3194214452.21</v>
      </c>
      <c r="I52" s="120">
        <f>I30+I41+I48</f>
        <v>3194214452.21</v>
      </c>
      <c r="J52" s="131">
        <f>I52-E52</f>
        <v>793708352.55000019</v>
      </c>
      <c r="K52" s="132"/>
      <c r="L52" s="45"/>
    </row>
    <row r="53" spans="1:12" ht="14.25" customHeight="1" x14ac:dyDescent="0.2">
      <c r="B53" s="60" t="s">
        <v>34</v>
      </c>
      <c r="C53" s="60"/>
      <c r="D53" s="3"/>
      <c r="E53" s="62"/>
      <c r="F53" s="62"/>
      <c r="G53" s="62"/>
      <c r="H53" s="129" t="s">
        <v>22</v>
      </c>
      <c r="I53" s="130"/>
      <c r="J53" s="133"/>
      <c r="K53" s="134"/>
    </row>
    <row r="54" spans="1:12" ht="14.25" customHeight="1" x14ac:dyDescent="0.2">
      <c r="B54" s="60" t="s">
        <v>37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38</v>
      </c>
      <c r="C55" s="61"/>
    </row>
    <row r="56" spans="1:12" ht="9" customHeight="1" x14ac:dyDescent="0.2">
      <c r="B56" s="60" t="s">
        <v>35</v>
      </c>
      <c r="C56" s="61"/>
    </row>
    <row r="57" spans="1:12" ht="10.5" customHeight="1" x14ac:dyDescent="0.2">
      <c r="B57" s="60" t="s">
        <v>36</v>
      </c>
      <c r="C57" s="61"/>
    </row>
    <row r="58" spans="1:12" s="66" customFormat="1" x14ac:dyDescent="0.2">
      <c r="B58" s="66" t="s">
        <v>43</v>
      </c>
      <c r="K58" s="67"/>
    </row>
    <row r="59" spans="1:12" s="66" customFormat="1" ht="26.25" customHeight="1" x14ac:dyDescent="0.2">
      <c r="K59" s="67"/>
    </row>
    <row r="60" spans="1:12" s="121" customFormat="1" ht="28.5" customHeight="1" x14ac:dyDescent="0.15">
      <c r="C60" s="122"/>
      <c r="D60" s="122"/>
    </row>
    <row r="61" spans="1:12" s="121" customFormat="1" ht="108.75" customHeight="1" x14ac:dyDescent="0.15">
      <c r="C61" s="122"/>
      <c r="D61" s="122"/>
    </row>
    <row r="62" spans="1:12" s="68" customFormat="1" x14ac:dyDescent="0.2">
      <c r="C62" s="123"/>
      <c r="D62" s="123"/>
      <c r="E62" s="123"/>
      <c r="H62" s="124"/>
      <c r="I62" s="124"/>
      <c r="J62" s="124"/>
      <c r="K62" s="69"/>
    </row>
    <row r="63" spans="1:12" s="66" customFormat="1" x14ac:dyDescent="0.2">
      <c r="D63" s="70"/>
      <c r="H63" s="124"/>
      <c r="I63" s="124"/>
      <c r="J63" s="124"/>
      <c r="K63" s="67"/>
    </row>
    <row r="64" spans="1:12" s="66" customFormat="1" x14ac:dyDescent="0.2">
      <c r="D64" s="70"/>
      <c r="F64" s="71"/>
      <c r="G64" s="71"/>
      <c r="H64" s="72"/>
      <c r="I64" s="73"/>
      <c r="J64" s="73"/>
      <c r="K64" s="67"/>
    </row>
    <row r="65" spans="4:11" s="66" customFormat="1" x14ac:dyDescent="0.2">
      <c r="D65" s="70"/>
      <c r="F65" s="71"/>
      <c r="G65" s="71"/>
      <c r="H65" s="71"/>
      <c r="K65" s="67"/>
    </row>
    <row r="66" spans="4:11" s="66" customFormat="1" x14ac:dyDescent="0.2">
      <c r="D66" s="70"/>
      <c r="F66" s="125"/>
      <c r="G66" s="125"/>
      <c r="H66" s="125"/>
      <c r="K66" s="67"/>
    </row>
    <row r="67" spans="4:11" s="66" customFormat="1" x14ac:dyDescent="0.2">
      <c r="D67" s="70"/>
      <c r="F67" s="126"/>
      <c r="G67" s="126"/>
      <c r="H67" s="126"/>
      <c r="K67" s="67"/>
    </row>
    <row r="68" spans="4:11" s="66" customFormat="1" x14ac:dyDescent="0.2">
      <c r="F68" s="71"/>
      <c r="G68" s="71"/>
      <c r="H68" s="71"/>
      <c r="K68" s="67"/>
    </row>
    <row r="69" spans="4:11" s="66" customFormat="1" x14ac:dyDescent="0.2">
      <c r="F69" s="71"/>
      <c r="G69" s="71"/>
      <c r="H69" s="71"/>
      <c r="K69" s="67"/>
    </row>
    <row r="70" spans="4:11" s="66" customFormat="1" x14ac:dyDescent="0.2">
      <c r="F70" s="71"/>
      <c r="G70" s="71"/>
      <c r="H70" s="71"/>
      <c r="K70" s="67"/>
    </row>
    <row r="71" spans="4:11" s="66" customFormat="1" x14ac:dyDescent="0.2">
      <c r="F71" s="71"/>
      <c r="G71" s="71"/>
      <c r="H71" s="71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AMPARO</cp:lastModifiedBy>
  <cp:lastPrinted>2021-07-08T19:52:18Z</cp:lastPrinted>
  <dcterms:created xsi:type="dcterms:W3CDTF">2014-09-04T16:46:21Z</dcterms:created>
  <dcterms:modified xsi:type="dcterms:W3CDTF">2022-01-27T19:44:18Z</dcterms:modified>
</cp:coreProperties>
</file>