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9 SEPTIEMBRE\"/>
    </mc:Choice>
  </mc:AlternateContent>
  <bookViews>
    <workbookView xWindow="0" yWindow="0" windowWidth="21600" windowHeight="9930"/>
  </bookViews>
  <sheets>
    <sheet name="Hoja1" sheetId="2" r:id="rId1"/>
  </sheets>
  <definedNames>
    <definedName name="_xlnm.Print_Area" localSheetId="0">Hoja1!$A$1:$J$59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F38" i="2"/>
  <c r="G36" i="2"/>
  <c r="G33" i="2"/>
  <c r="F33" i="2"/>
  <c r="G21" i="2"/>
  <c r="F21" i="2"/>
  <c r="G20" i="2"/>
  <c r="F20" i="2"/>
  <c r="H20" i="2" l="1"/>
  <c r="H21" i="2" l="1"/>
  <c r="H38" i="2" l="1"/>
  <c r="H35" i="2" l="1"/>
  <c r="H36" i="2" l="1"/>
  <c r="H23" i="2"/>
  <c r="H22" i="2" l="1"/>
  <c r="H24" i="2"/>
  <c r="H25" i="2"/>
  <c r="H26" i="2"/>
  <c r="F17" i="2" l="1"/>
  <c r="E17" i="2" l="1"/>
  <c r="H41" i="2" l="1"/>
  <c r="I41" i="2" s="1"/>
  <c r="H40" i="2"/>
  <c r="I40" i="2" s="1"/>
  <c r="H39" i="2"/>
  <c r="I39" i="2" s="1"/>
  <c r="I38" i="2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<sst xmlns="http://schemas.openxmlformats.org/spreadsheetml/2006/main" count="34" uniqueCount="33">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</sst>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50</xdr:row>
      <xdr:rowOff>141148</xdr:rowOff>
    </xdr:from>
    <xdr:to>
      <xdr:col>3</xdr:col>
      <xdr:colOff>1028699</xdr:colOff>
      <xdr:row>55</xdr:row>
      <xdr:rowOff>47626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90525" y="14933473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 baseline="0">
                <a:latin typeface="HelveticaNeueLT Std" panose="020B0604020202020204" pitchFamily="34" charset="0"/>
              </a:rPr>
              <a:t>M.A.P.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2019301</xdr:colOff>
      <xdr:row>48</xdr:row>
      <xdr:rowOff>85725</xdr:rowOff>
    </xdr:from>
    <xdr:to>
      <xdr:col>5</xdr:col>
      <xdr:colOff>952500</xdr:colOff>
      <xdr:row>56</xdr:row>
      <xdr:rowOff>95252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695701" y="14516100"/>
          <a:ext cx="2724149" cy="1457327"/>
          <a:chOff x="227681" y="16166676"/>
          <a:chExt cx="3481923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81923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67977" y="16973541"/>
            <a:ext cx="3163067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19050</xdr:colOff>
      <xdr:row>51</xdr:row>
      <xdr:rowOff>76200</xdr:rowOff>
    </xdr:from>
    <xdr:to>
      <xdr:col>8</xdr:col>
      <xdr:colOff>857250</xdr:colOff>
      <xdr:row>56</xdr:row>
      <xdr:rowOff>7409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38975" y="15049500"/>
          <a:ext cx="352425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H39" sqref="H39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.85546875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32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/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5960384395.3800001</v>
      </c>
      <c r="F13" s="43">
        <f>F17+F30</f>
        <v>96509790043.210007</v>
      </c>
      <c r="G13" s="43">
        <f>G17+G30</f>
        <v>95674747967.349991</v>
      </c>
      <c r="H13" s="43">
        <f>H17+H30</f>
        <v>6795426471.2400045</v>
      </c>
      <c r="I13" s="43">
        <f>I17+I30</f>
        <v>835042075.86000466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358466739.93000001</v>
      </c>
      <c r="F17" s="43">
        <f>SUM(F20:F26)</f>
        <v>93702868235.860001</v>
      </c>
      <c r="G17" s="43">
        <f>SUM(G20:G26)</f>
        <v>93759534896.659988</v>
      </c>
      <c r="H17" s="43">
        <f>SUM(H20:H26)</f>
        <v>301800079.13000488</v>
      </c>
      <c r="I17" s="43">
        <f>SUM(I20:I26)</f>
        <v>-56666660.799995124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358466739.93000001</v>
      </c>
      <c r="F20" s="51">
        <f>26485256683.3+9592540144.17+10465464572.64+12045456182.99+10818790159.23+12161909690.62+12129568312.99</f>
        <v>93698985745.940002</v>
      </c>
      <c r="G20" s="45">
        <f>26581633243.52+9587779472.3+10449786189.3+12049573043.02+10811854118.03+12152736680.34+12122548661.48</f>
        <v>93755911407.98999</v>
      </c>
      <c r="H20" s="48">
        <f>E20+F20-G20</f>
        <v>301541077.88000488</v>
      </c>
      <c r="I20" s="48">
        <f>H20-E20</f>
        <v>-56925662.049995124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0</v>
      </c>
      <c r="F21" s="47">
        <f>3015686.07+188100+48207.54+205000.4+52000.85+113393.41+260101.65</f>
        <v>3882489.92</v>
      </c>
      <c r="G21" s="47">
        <f>2789018.07+226668+236307.54+257000+4000+110495.06</f>
        <v>3623488.67</v>
      </c>
      <c r="H21" s="48">
        <f>E21+F21-G21</f>
        <v>259001.25</v>
      </c>
      <c r="I21" s="48">
        <f t="shared" ref="I21:I26" si="0">H21-E21</f>
        <v>259001.25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>
        <v>0</v>
      </c>
      <c r="G22" s="47">
        <v>0</v>
      </c>
      <c r="H22" s="48">
        <f t="shared" ref="H22:H26" si="1">E22+F22-G22</f>
        <v>0</v>
      </c>
      <c r="I22" s="48">
        <f t="shared" si="0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0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1"/>
        <v>0</v>
      </c>
      <c r="I24" s="48">
        <f t="shared" si="0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/>
      <c r="G25" s="47"/>
      <c r="H25" s="48">
        <f t="shared" si="1"/>
        <v>0</v>
      </c>
      <c r="I25" s="48">
        <f t="shared" si="0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1"/>
        <v>0</v>
      </c>
      <c r="I26" s="48">
        <f t="shared" si="0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5601917655.4499998</v>
      </c>
      <c r="F30" s="43">
        <f>SUM(F33:F41)</f>
        <v>2806921807.3499999</v>
      </c>
      <c r="G30" s="43">
        <f>SUM(G33:G41)</f>
        <v>1915213070.6899998</v>
      </c>
      <c r="H30" s="43">
        <f>SUM(H33:H41)</f>
        <v>6493626392.1099997</v>
      </c>
      <c r="I30" s="43">
        <f>SUM(I33:I41)</f>
        <v>891708736.65999985</v>
      </c>
      <c r="J30" s="28"/>
    </row>
    <row r="31" spans="2:15" ht="21" customHeight="1" x14ac:dyDescent="0.2">
      <c r="B31" s="27"/>
      <c r="C31" s="32"/>
      <c r="D31" s="32"/>
      <c r="E31" s="43"/>
      <c r="F31" s="51"/>
      <c r="G31" s="51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5423422478.8900003</v>
      </c>
      <c r="F33" s="51">
        <f>65537073.3+503964099.18+617658704.09+110762996.45+130990712.18+158440208.07+140107257.36+500729340.66+557177179.5</f>
        <v>2785367570.79</v>
      </c>
      <c r="G33" s="51">
        <f>1171779.6+470380568.17+416616180.08+24471291.06+24393625.38+24509527.49+24623882.38+466306648.21+431776870.97</f>
        <v>1884250373.3399999</v>
      </c>
      <c r="H33" s="48">
        <f>E33+F33-G33</f>
        <v>6324539676.3400002</v>
      </c>
      <c r="I33" s="48">
        <f>H33-E33</f>
        <v>901117197.44999981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0</v>
      </c>
      <c r="G35" s="51">
        <v>0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241483602.03999999</v>
      </c>
      <c r="F36" s="51">
        <v>0</v>
      </c>
      <c r="G36" s="51">
        <f>20198373.66+20846.5+1303439.11</f>
        <v>21522659.27</v>
      </c>
      <c r="H36" s="52">
        <f t="shared" si="2"/>
        <v>219960942.76999998</v>
      </c>
      <c r="I36" s="48">
        <f t="shared" si="3"/>
        <v>-21522659.270000011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>
        <v>0</v>
      </c>
      <c r="G37" s="51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-149375999.66999999</v>
      </c>
      <c r="F38" s="47">
        <f>20198373.66+31251.56+325.73+20846.5+1303439.11</f>
        <v>21554236.559999999</v>
      </c>
      <c r="G38" s="51">
        <f>1081184.77+1081184.77+1081184.77+1049933.21+1047830.01+1029996.39+1032675.03+1032701.8+1003347.33</f>
        <v>9440038.0800000001</v>
      </c>
      <c r="H38" s="48">
        <f t="shared" si="2"/>
        <v>-137261801.19</v>
      </c>
      <c r="I38" s="48">
        <f t="shared" si="3"/>
        <v>12114198.479999989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/>
      <c r="G40" s="47"/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 E13:I14 E17:I17 E29:I29 H39:I39 H37:I37 H19:I19 I20 H41:I41 H40:I40 I23 I21 H24:I24 H25:I25 H26:I26 H33:I33 H36:I36 H38:I38 I35 H34:I34 E30:G30 I30 H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2020-04-15T18:18:46Z</cp:lastPrinted>
  <dcterms:created xsi:type="dcterms:W3CDTF">2014-09-29T18:59:31Z</dcterms:created>
  <dcterms:modified xsi:type="dcterms:W3CDTF">2021-10-13T15:47:13Z</dcterms:modified>
</cp:coreProperties>
</file>