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I103" i="2" l="1"/>
  <c r="E100" i="2" l="1"/>
  <c r="D109" i="2" l="1"/>
  <c r="H109" i="2"/>
  <c r="G109" i="2"/>
  <c r="E109" i="2"/>
  <c r="G105" i="2" l="1"/>
  <c r="G29" i="2" l="1"/>
  <c r="H29" i="2"/>
  <c r="H49" i="2" l="1"/>
  <c r="D75" i="2" l="1"/>
  <c r="D108" i="2" l="1"/>
  <c r="D101" i="2"/>
  <c r="D105" i="2"/>
  <c r="H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1" i="2" l="1"/>
  <c r="E108" i="2"/>
  <c r="H101" i="2"/>
  <c r="H108" i="2"/>
  <c r="G101" i="2"/>
  <c r="G108" i="2"/>
  <c r="D100" i="2"/>
  <c r="I82" i="2"/>
  <c r="I109" i="2" s="1"/>
  <c r="F109" i="2"/>
  <c r="E105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G99" i="2" l="1"/>
  <c r="I108" i="2"/>
  <c r="I101" i="2"/>
  <c r="F108" i="2"/>
  <c r="F101" i="2"/>
  <c r="I100" i="2"/>
  <c r="D107" i="2"/>
  <c r="D99" i="2"/>
  <c r="H107" i="2"/>
  <c r="H99" i="2"/>
  <c r="E107" i="2"/>
  <c r="E99" i="2"/>
  <c r="G104" i="2"/>
  <c r="G107" i="2"/>
  <c r="H104" i="2"/>
  <c r="F105" i="2"/>
  <c r="I105" i="2" s="1"/>
  <c r="L11" i="2"/>
  <c r="L39" i="2"/>
  <c r="L59" i="2"/>
  <c r="L29" i="2"/>
  <c r="K83" i="2"/>
  <c r="L19" i="2"/>
  <c r="L75" i="2"/>
  <c r="L49" i="2"/>
  <c r="D104" i="2"/>
  <c r="E104" i="2"/>
  <c r="F83" i="2"/>
  <c r="I83" i="2"/>
  <c r="F107" i="2" l="1"/>
  <c r="F99" i="2"/>
  <c r="I107" i="2"/>
  <c r="I99" i="2"/>
  <c r="L83" i="2"/>
  <c r="F104" i="2"/>
  <c r="I104" i="2" s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<sst xmlns="http://schemas.openxmlformats.org/spreadsheetml/2006/main" count="96" uniqueCount="96">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</sst>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95</xdr:row>
      <xdr:rowOff>142875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70" zoomScaleNormal="100" workbookViewId="0">
      <selection activeCell="A87" sqref="A87:XFD96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59" t="s">
        <v>83</v>
      </c>
      <c r="C2" s="60"/>
      <c r="D2" s="60"/>
      <c r="E2" s="60"/>
      <c r="F2" s="60"/>
      <c r="G2" s="60"/>
      <c r="H2" s="60"/>
      <c r="I2" s="61"/>
    </row>
    <row r="3" spans="2:14" ht="16.5" customHeight="1">
      <c r="B3" s="62" t="s">
        <v>4</v>
      </c>
      <c r="C3" s="63"/>
      <c r="D3" s="63"/>
      <c r="E3" s="63"/>
      <c r="F3" s="63"/>
      <c r="G3" s="63"/>
      <c r="H3" s="63"/>
      <c r="I3" s="64"/>
    </row>
    <row r="4" spans="2:14" ht="16.5" customHeight="1">
      <c r="B4" s="65" t="s">
        <v>80</v>
      </c>
      <c r="C4" s="66"/>
      <c r="D4" s="66"/>
      <c r="E4" s="66"/>
      <c r="F4" s="66"/>
      <c r="G4" s="66"/>
      <c r="H4" s="66"/>
      <c r="I4" s="67"/>
    </row>
    <row r="5" spans="2:14" ht="16.5" customHeight="1">
      <c r="B5" s="65" t="s">
        <v>95</v>
      </c>
      <c r="C5" s="66"/>
      <c r="D5" s="66"/>
      <c r="E5" s="66"/>
      <c r="F5" s="66"/>
      <c r="G5" s="66"/>
      <c r="H5" s="66"/>
      <c r="I5" s="67"/>
    </row>
    <row r="6" spans="2:14" ht="16.5" customHeight="1" thickBot="1">
      <c r="B6" s="68" t="s">
        <v>90</v>
      </c>
      <c r="C6" s="69"/>
      <c r="D6" s="69"/>
      <c r="E6" s="69"/>
      <c r="F6" s="69"/>
      <c r="G6" s="69"/>
      <c r="H6" s="69"/>
      <c r="I6" s="7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5" t="s">
        <v>5</v>
      </c>
      <c r="C8" s="46"/>
      <c r="D8" s="51" t="s">
        <v>6</v>
      </c>
      <c r="E8" s="52"/>
      <c r="F8" s="52"/>
      <c r="G8" s="52"/>
      <c r="H8" s="53"/>
      <c r="I8" s="38" t="s">
        <v>7</v>
      </c>
    </row>
    <row r="9" spans="2:14" ht="24.75" customHeight="1">
      <c r="B9" s="47"/>
      <c r="C9" s="48"/>
      <c r="D9" s="54" t="s">
        <v>8</v>
      </c>
      <c r="E9" s="56" t="s">
        <v>9</v>
      </c>
      <c r="F9" s="54" t="s">
        <v>0</v>
      </c>
      <c r="G9" s="54" t="s">
        <v>1</v>
      </c>
      <c r="H9" s="54" t="s">
        <v>10</v>
      </c>
      <c r="I9" s="39"/>
    </row>
    <row r="10" spans="2:14" ht="14.25" customHeight="1" thickBot="1">
      <c r="B10" s="49"/>
      <c r="C10" s="50"/>
      <c r="D10" s="55"/>
      <c r="E10" s="57"/>
      <c r="F10" s="55"/>
      <c r="G10" s="55"/>
      <c r="H10" s="55"/>
      <c r="I10" s="40"/>
    </row>
    <row r="11" spans="2:14" ht="14.25" customHeight="1">
      <c r="B11" s="43" t="s">
        <v>12</v>
      </c>
      <c r="C11" s="44"/>
      <c r="D11" s="16">
        <f t="shared" ref="D11:I11" si="0">SUM(D12:D18)</f>
        <v>146696108</v>
      </c>
      <c r="E11" s="16">
        <f t="shared" si="0"/>
        <v>2674932.87</v>
      </c>
      <c r="F11" s="16">
        <f t="shared" si="0"/>
        <v>149371040.87</v>
      </c>
      <c r="G11" s="16">
        <f t="shared" si="0"/>
        <v>38517521.75</v>
      </c>
      <c r="H11" s="16">
        <f t="shared" si="0"/>
        <v>38487759.840000004</v>
      </c>
      <c r="I11" s="17">
        <f t="shared" si="0"/>
        <v>110853519.12</v>
      </c>
      <c r="K11" s="7">
        <f>+H11+G11</f>
        <v>77005281.590000004</v>
      </c>
      <c r="L11" s="7">
        <f>+F11-K11</f>
        <v>72365759.280000001</v>
      </c>
      <c r="N11" s="7"/>
    </row>
    <row r="12" spans="2:14" ht="14.25" customHeight="1">
      <c r="B12" s="4"/>
      <c r="C12" s="3" t="s">
        <v>13</v>
      </c>
      <c r="D12" s="18">
        <v>60847552</v>
      </c>
      <c r="E12" s="18">
        <v>-1567444.62</v>
      </c>
      <c r="F12" s="18">
        <f t="shared" ref="F12:F17" si="1">D12+E12</f>
        <v>59280107.380000003</v>
      </c>
      <c r="G12" s="18">
        <v>13340917.310000001</v>
      </c>
      <c r="H12" s="18">
        <v>13340917.310000001</v>
      </c>
      <c r="I12" s="19">
        <f>F12-G12</f>
        <v>45939190.07</v>
      </c>
    </row>
    <row r="13" spans="2:14" ht="14.25" customHeight="1">
      <c r="B13" s="4"/>
      <c r="C13" s="3" t="s">
        <v>14</v>
      </c>
      <c r="D13" s="18"/>
      <c r="E13" s="18">
        <v>2244004.06</v>
      </c>
      <c r="F13" s="18">
        <f t="shared" si="1"/>
        <v>2244004.06</v>
      </c>
      <c r="G13" s="18">
        <v>1936173.42</v>
      </c>
      <c r="H13" s="18">
        <v>1936173.42</v>
      </c>
      <c r="I13" s="19">
        <f t="shared" ref="I13:I18" si="2">F13-G13</f>
        <v>307830.64000000013</v>
      </c>
    </row>
    <row r="14" spans="2:14" ht="14.25" customHeight="1">
      <c r="B14" s="4"/>
      <c r="C14" s="3" t="s">
        <v>15</v>
      </c>
      <c r="D14" s="18">
        <v>52677570</v>
      </c>
      <c r="E14" s="18">
        <v>-439568.20999999996</v>
      </c>
      <c r="F14" s="18">
        <f t="shared" si="1"/>
        <v>52238001.789999999</v>
      </c>
      <c r="G14" s="18">
        <v>11592317.359999999</v>
      </c>
      <c r="H14" s="18">
        <v>11587701.689999999</v>
      </c>
      <c r="I14" s="19">
        <f t="shared" si="2"/>
        <v>40645684.43</v>
      </c>
      <c r="K14" s="7"/>
    </row>
    <row r="15" spans="2:14" ht="14.25" customHeight="1">
      <c r="B15" s="4"/>
      <c r="C15" s="3" t="s">
        <v>16</v>
      </c>
      <c r="D15" s="18">
        <v>16309252</v>
      </c>
      <c r="E15" s="18">
        <v>627720.29</v>
      </c>
      <c r="F15" s="18">
        <f t="shared" si="1"/>
        <v>16936972.289999999</v>
      </c>
      <c r="G15" s="18">
        <v>4851426.04</v>
      </c>
      <c r="H15" s="18">
        <v>4851426.04</v>
      </c>
      <c r="I15" s="19">
        <f t="shared" si="2"/>
        <v>12085546.25</v>
      </c>
    </row>
    <row r="16" spans="2:14" ht="14.25" customHeight="1">
      <c r="B16" s="4"/>
      <c r="C16" s="3" t="s">
        <v>17</v>
      </c>
      <c r="D16" s="18">
        <v>14129433</v>
      </c>
      <c r="E16" s="18">
        <v>1438363.4000000001</v>
      </c>
      <c r="F16" s="18">
        <f t="shared" si="1"/>
        <v>15567796.4</v>
      </c>
      <c r="G16" s="18">
        <v>4724602.67</v>
      </c>
      <c r="H16" s="18">
        <v>4699456.43</v>
      </c>
      <c r="I16" s="19">
        <f t="shared" si="2"/>
        <v>10843193.73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2732301</v>
      </c>
      <c r="E18" s="18">
        <v>371857.95</v>
      </c>
      <c r="F18" s="18">
        <f>D18+E18</f>
        <v>3104158.95</v>
      </c>
      <c r="G18" s="18">
        <v>2072084.95</v>
      </c>
      <c r="H18" s="18">
        <v>2072084.95</v>
      </c>
      <c r="I18" s="19">
        <f t="shared" si="2"/>
        <v>1032074.0000000002</v>
      </c>
    </row>
    <row r="19" spans="2:12" ht="14.25" customHeight="1">
      <c r="B19" s="41" t="s">
        <v>20</v>
      </c>
      <c r="C19" s="42"/>
      <c r="D19" s="20">
        <f t="shared" ref="D19:I19" si="3">SUM(D20:D28)</f>
        <v>13882341</v>
      </c>
      <c r="E19" s="20">
        <f t="shared" si="3"/>
        <v>0</v>
      </c>
      <c r="F19" s="20">
        <f t="shared" si="3"/>
        <v>13882341</v>
      </c>
      <c r="G19" s="20">
        <f t="shared" si="3"/>
        <v>41620.1</v>
      </c>
      <c r="H19" s="20">
        <f>SUM(H20:H28)</f>
        <v>37815.11</v>
      </c>
      <c r="I19" s="21">
        <f t="shared" si="3"/>
        <v>13840720.9</v>
      </c>
      <c r="K19" s="7">
        <f>+H19+G19</f>
        <v>79435.209999999992</v>
      </c>
      <c r="L19" s="7">
        <f>+F19-K19</f>
        <v>13802905.789999999</v>
      </c>
    </row>
    <row r="20" spans="2:12" ht="24">
      <c r="B20" s="4"/>
      <c r="C20" s="3" t="s">
        <v>21</v>
      </c>
      <c r="D20" s="18">
        <v>8419080</v>
      </c>
      <c r="E20" s="18">
        <v>-4591.8100000000004</v>
      </c>
      <c r="F20" s="22">
        <f t="shared" ref="F20:F28" si="4">D20+E20</f>
        <v>8414488.1899999995</v>
      </c>
      <c r="G20" s="18">
        <v>13286</v>
      </c>
      <c r="H20" s="18">
        <v>13286</v>
      </c>
      <c r="I20" s="23">
        <f t="shared" ref="I20:I28" si="5">F20-G20</f>
        <v>8401202.1899999995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700000</v>
      </c>
      <c r="E23" s="18">
        <v>31681.82</v>
      </c>
      <c r="F23" s="22">
        <f t="shared" si="4"/>
        <v>731681.82</v>
      </c>
      <c r="G23" s="18">
        <v>18725.419999999998</v>
      </c>
      <c r="H23" s="18">
        <v>17280.419999999998</v>
      </c>
      <c r="I23" s="23">
        <f t="shared" si="5"/>
        <v>712956.39999999991</v>
      </c>
    </row>
    <row r="24" spans="2:12" ht="14.25" customHeight="1">
      <c r="B24" s="4"/>
      <c r="C24" s="3" t="s">
        <v>25</v>
      </c>
      <c r="D24" s="18">
        <v>110000</v>
      </c>
      <c r="E24" s="18">
        <v>0</v>
      </c>
      <c r="F24" s="22">
        <f t="shared" si="4"/>
        <v>110000</v>
      </c>
      <c r="G24" s="18">
        <v>0</v>
      </c>
      <c r="H24" s="18">
        <v>0</v>
      </c>
      <c r="I24" s="23">
        <f t="shared" si="5"/>
        <v>110000</v>
      </c>
    </row>
    <row r="25" spans="2:12" ht="14.25" customHeight="1">
      <c r="B25" s="4"/>
      <c r="C25" s="3" t="s">
        <v>26</v>
      </c>
      <c r="D25" s="18">
        <v>1443261</v>
      </c>
      <c r="E25" s="18">
        <v>-79000</v>
      </c>
      <c r="F25" s="22">
        <f t="shared" si="4"/>
        <v>1364261</v>
      </c>
      <c r="G25" s="18">
        <v>0</v>
      </c>
      <c r="H25" s="18">
        <v>0</v>
      </c>
      <c r="I25" s="23">
        <f t="shared" si="5"/>
        <v>1364261</v>
      </c>
    </row>
    <row r="26" spans="2:12" ht="14.25" customHeight="1">
      <c r="B26" s="4"/>
      <c r="C26" s="3" t="s">
        <v>27</v>
      </c>
      <c r="D26" s="18">
        <v>2080000</v>
      </c>
      <c r="E26" s="18">
        <v>8000</v>
      </c>
      <c r="F26" s="22">
        <f t="shared" si="4"/>
        <v>2088000</v>
      </c>
      <c r="G26" s="18">
        <v>0</v>
      </c>
      <c r="H26" s="18">
        <v>0</v>
      </c>
      <c r="I26" s="23">
        <f t="shared" si="5"/>
        <v>2088000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1130000</v>
      </c>
      <c r="E28" s="18">
        <v>43909.99</v>
      </c>
      <c r="F28" s="22">
        <f t="shared" si="4"/>
        <v>1173909.99</v>
      </c>
      <c r="G28" s="18">
        <v>9608.68</v>
      </c>
      <c r="H28" s="18">
        <v>7248.69</v>
      </c>
      <c r="I28" s="23">
        <f t="shared" si="5"/>
        <v>1164301.31</v>
      </c>
      <c r="K28" s="7"/>
    </row>
    <row r="29" spans="2:12" ht="14.25" customHeight="1">
      <c r="B29" s="41" t="s">
        <v>30</v>
      </c>
      <c r="C29" s="42"/>
      <c r="D29" s="20">
        <f t="shared" ref="D29:I29" si="6">SUM(D30:D38)</f>
        <v>82396078</v>
      </c>
      <c r="E29" s="20">
        <f t="shared" si="6"/>
        <v>58085.200000000426</v>
      </c>
      <c r="F29" s="20">
        <f t="shared" si="6"/>
        <v>82454163.200000018</v>
      </c>
      <c r="G29" s="20">
        <f t="shared" si="6"/>
        <v>24894083.770000003</v>
      </c>
      <c r="H29" s="20">
        <f t="shared" si="6"/>
        <v>7400929.5</v>
      </c>
      <c r="I29" s="21">
        <f t="shared" si="6"/>
        <v>57560079.429999992</v>
      </c>
      <c r="K29" s="7">
        <f>+H29+G29</f>
        <v>32295013.270000003</v>
      </c>
      <c r="L29" s="7">
        <f>+F29-K29</f>
        <v>50159149.930000015</v>
      </c>
    </row>
    <row r="30" spans="2:12" ht="14.25" customHeight="1">
      <c r="B30" s="4"/>
      <c r="C30" s="3" t="s">
        <v>31</v>
      </c>
      <c r="D30" s="18">
        <v>16976843</v>
      </c>
      <c r="E30" s="18">
        <v>-2479779.5099999998</v>
      </c>
      <c r="F30" s="22">
        <f t="shared" ref="F30:F38" si="7">D30+E30</f>
        <v>14497063.49</v>
      </c>
      <c r="G30" s="18">
        <v>8472090.3000000007</v>
      </c>
      <c r="H30" s="24">
        <v>675343.65</v>
      </c>
      <c r="I30" s="23">
        <f t="shared" ref="I30:I38" si="8">F30-G30</f>
        <v>6024973.1899999995</v>
      </c>
    </row>
    <row r="31" spans="2:12" ht="14.25" customHeight="1">
      <c r="B31" s="4"/>
      <c r="C31" s="3" t="s">
        <v>32</v>
      </c>
      <c r="D31" s="18">
        <v>18082500</v>
      </c>
      <c r="E31" s="18">
        <v>21568.080000000016</v>
      </c>
      <c r="F31" s="22">
        <f t="shared" si="7"/>
        <v>18104068.079999998</v>
      </c>
      <c r="G31" s="18">
        <v>9051993.0700000003</v>
      </c>
      <c r="H31" s="24">
        <v>2224398.0699999998</v>
      </c>
      <c r="I31" s="23">
        <f t="shared" si="8"/>
        <v>9052075.0099999979</v>
      </c>
    </row>
    <row r="32" spans="2:12" ht="14.25" customHeight="1">
      <c r="B32" s="4"/>
      <c r="C32" s="3" t="s">
        <v>33</v>
      </c>
      <c r="D32" s="18">
        <v>19290430</v>
      </c>
      <c r="E32" s="18">
        <v>-806172</v>
      </c>
      <c r="F32" s="22">
        <f t="shared" si="7"/>
        <v>18484258</v>
      </c>
      <c r="G32" s="18">
        <v>4213328</v>
      </c>
      <c r="H32" s="24">
        <v>1563408</v>
      </c>
      <c r="I32" s="23">
        <f t="shared" si="8"/>
        <v>14270930</v>
      </c>
    </row>
    <row r="33" spans="2:12" ht="14.25" customHeight="1">
      <c r="B33" s="4"/>
      <c r="C33" s="3" t="s">
        <v>34</v>
      </c>
      <c r="D33" s="18">
        <v>10118610</v>
      </c>
      <c r="E33" s="18">
        <v>0</v>
      </c>
      <c r="F33" s="22">
        <f t="shared" si="7"/>
        <v>10118610</v>
      </c>
      <c r="G33" s="18">
        <v>1778562.95</v>
      </c>
      <c r="H33" s="24">
        <v>1778562.95</v>
      </c>
      <c r="I33" s="23">
        <f t="shared" si="8"/>
        <v>8340047.0499999998</v>
      </c>
    </row>
    <row r="34" spans="2:12" ht="14.25" customHeight="1">
      <c r="B34" s="4"/>
      <c r="C34" s="3" t="s">
        <v>35</v>
      </c>
      <c r="D34" s="18">
        <v>12605120</v>
      </c>
      <c r="E34" s="18">
        <v>3280556.14</v>
      </c>
      <c r="F34" s="22">
        <f t="shared" si="7"/>
        <v>15885676.140000001</v>
      </c>
      <c r="G34" s="18">
        <v>674548.01</v>
      </c>
      <c r="H34" s="24">
        <v>465598.37</v>
      </c>
      <c r="I34" s="23">
        <f t="shared" si="8"/>
        <v>15211128.130000001</v>
      </c>
    </row>
    <row r="35" spans="2:12" ht="14.25" customHeight="1">
      <c r="B35" s="4"/>
      <c r="C35" s="3" t="s">
        <v>81</v>
      </c>
      <c r="D35" s="18">
        <v>104500</v>
      </c>
      <c r="E35" s="18">
        <v>0</v>
      </c>
      <c r="F35" s="22">
        <f t="shared" si="7"/>
        <v>104500</v>
      </c>
      <c r="G35" s="18">
        <v>0</v>
      </c>
      <c r="H35" s="24">
        <v>0</v>
      </c>
      <c r="I35" s="23">
        <f t="shared" si="8"/>
        <v>104500</v>
      </c>
    </row>
    <row r="36" spans="2:12" ht="14.25" customHeight="1">
      <c r="B36" s="4"/>
      <c r="C36" s="3" t="s">
        <v>36</v>
      </c>
      <c r="D36" s="18">
        <v>768719</v>
      </c>
      <c r="E36" s="18">
        <v>-16172.71</v>
      </c>
      <c r="F36" s="22">
        <f t="shared" si="7"/>
        <v>752546.29</v>
      </c>
      <c r="G36" s="18">
        <v>16791.93</v>
      </c>
      <c r="H36" s="24">
        <v>10831.95</v>
      </c>
      <c r="I36" s="23">
        <f t="shared" si="8"/>
        <v>735754.36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58085.2</v>
      </c>
      <c r="F38" s="22">
        <f t="shared" si="7"/>
        <v>4507441.2</v>
      </c>
      <c r="G38" s="18">
        <v>686769.51</v>
      </c>
      <c r="H38" s="24">
        <v>682786.51</v>
      </c>
      <c r="I38" s="23">
        <f t="shared" si="8"/>
        <v>3820671.6900000004</v>
      </c>
      <c r="K38" s="7"/>
    </row>
    <row r="39" spans="2:12" ht="14.25" customHeight="1">
      <c r="B39" s="41" t="s">
        <v>3</v>
      </c>
      <c r="C39" s="42"/>
      <c r="D39" s="20">
        <f t="shared" ref="D39:I39" si="9">SUM(D40:D48)</f>
        <v>1265155473</v>
      </c>
      <c r="E39" s="20">
        <f t="shared" si="9"/>
        <v>87093383</v>
      </c>
      <c r="F39" s="20">
        <f t="shared" si="9"/>
        <v>1352248856</v>
      </c>
      <c r="G39" s="20">
        <f t="shared" si="9"/>
        <v>383943222.68000001</v>
      </c>
      <c r="H39" s="20">
        <f t="shared" si="9"/>
        <v>383769384.32000005</v>
      </c>
      <c r="I39" s="21">
        <f t="shared" si="9"/>
        <v>968305633.31999993</v>
      </c>
      <c r="K39" s="7">
        <f>+H39+G39</f>
        <v>767712607</v>
      </c>
      <c r="L39" s="7">
        <f>+F39-K39</f>
        <v>584536249</v>
      </c>
    </row>
    <row r="40" spans="2:12" ht="14.25" customHeight="1">
      <c r="B40" s="4"/>
      <c r="C40" s="3" t="s">
        <v>39</v>
      </c>
      <c r="D40" s="18">
        <v>641180296</v>
      </c>
      <c r="E40" s="18">
        <v>87093383</v>
      </c>
      <c r="F40" s="18">
        <f t="shared" ref="F40:F48" si="10">D40+E40</f>
        <v>728273679</v>
      </c>
      <c r="G40" s="18">
        <v>87093383</v>
      </c>
      <c r="H40" s="18">
        <v>87093383</v>
      </c>
      <c r="I40" s="19">
        <f>F40-G40</f>
        <v>641180296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/>
      <c r="E42" s="18">
        <v>260742.83</v>
      </c>
      <c r="F42" s="18">
        <f t="shared" si="10"/>
        <v>260742.83</v>
      </c>
      <c r="G42" s="18">
        <v>260742.83</v>
      </c>
      <c r="H42" s="18">
        <v>86904.47</v>
      </c>
      <c r="I42" s="19">
        <f t="shared" si="11"/>
        <v>0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623975177</v>
      </c>
      <c r="E45" s="18">
        <v>-260742.83</v>
      </c>
      <c r="F45" s="18">
        <f t="shared" si="10"/>
        <v>623714434.16999996</v>
      </c>
      <c r="G45" s="18">
        <v>296589096.85000002</v>
      </c>
      <c r="H45" s="18">
        <v>296589096.85000002</v>
      </c>
      <c r="I45" s="19">
        <f t="shared" si="11"/>
        <v>327125337.31999993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41" t="s">
        <v>48</v>
      </c>
      <c r="C49" s="42"/>
      <c r="D49" s="20">
        <f t="shared" ref="D49:I49" si="12">SUM(D50:D58)</f>
        <v>15500000</v>
      </c>
      <c r="E49" s="20">
        <f t="shared" si="12"/>
        <v>0</v>
      </c>
      <c r="F49" s="20">
        <f t="shared" si="12"/>
        <v>15500000</v>
      </c>
      <c r="G49" s="20">
        <f t="shared" si="12"/>
        <v>0</v>
      </c>
      <c r="H49" s="20">
        <f t="shared" si="12"/>
        <v>0</v>
      </c>
      <c r="I49" s="21">
        <f t="shared" si="12"/>
        <v>15500000</v>
      </c>
      <c r="K49" s="7">
        <f>+H49+G49</f>
        <v>0</v>
      </c>
      <c r="L49" s="7">
        <f>+F49-K49</f>
        <v>15500000</v>
      </c>
    </row>
    <row r="50" spans="2:12" ht="14.25" customHeight="1">
      <c r="B50" s="4"/>
      <c r="C50" s="3" t="s">
        <v>49</v>
      </c>
      <c r="D50" s="18">
        <v>7500000</v>
      </c>
      <c r="E50" s="18"/>
      <c r="F50" s="22">
        <f t="shared" ref="F50:F58" si="13">D50+E50</f>
        <v>7500000</v>
      </c>
      <c r="G50" s="18"/>
      <c r="H50" s="18">
        <v>0</v>
      </c>
      <c r="I50" s="23">
        <f t="shared" ref="I50:I58" si="14">F50-G50</f>
        <v>7500000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/>
      <c r="F55" s="22">
        <f t="shared" si="13"/>
        <v>8000000</v>
      </c>
      <c r="G55" s="18"/>
      <c r="H55" s="18"/>
      <c r="I55" s="23">
        <f t="shared" si="14"/>
        <v>8000000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41" t="s">
        <v>58</v>
      </c>
      <c r="C59" s="42"/>
      <c r="D59" s="20">
        <f t="shared" ref="D59:I59" si="15">SUM(D60:D62)</f>
        <v>37093782.659999996</v>
      </c>
      <c r="E59" s="20">
        <f t="shared" si="15"/>
        <v>0</v>
      </c>
      <c r="F59" s="20">
        <f t="shared" si="15"/>
        <v>37093782.659999996</v>
      </c>
      <c r="G59" s="20">
        <f t="shared" si="15"/>
        <v>37093782.659999996</v>
      </c>
      <c r="H59" s="20">
        <f t="shared" si="15"/>
        <v>5218180.22</v>
      </c>
      <c r="I59" s="21">
        <f t="shared" si="15"/>
        <v>0</v>
      </c>
      <c r="K59" s="7">
        <f>+H59+G59</f>
        <v>42311962.879999995</v>
      </c>
      <c r="L59" s="7">
        <f>+F59-K59</f>
        <v>-5218180.2199999988</v>
      </c>
    </row>
    <row r="60" spans="2:12" ht="14.25" customHeight="1">
      <c r="B60" s="4"/>
      <c r="C60" s="3" t="s">
        <v>59</v>
      </c>
      <c r="D60" s="18">
        <v>37093782.659999996</v>
      </c>
      <c r="E60" s="18">
        <v>0</v>
      </c>
      <c r="F60" s="22">
        <f>D60+E60</f>
        <v>37093782.659999996</v>
      </c>
      <c r="G60" s="18">
        <v>37093782.659999996</v>
      </c>
      <c r="H60" s="18">
        <v>5218180.22</v>
      </c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41" t="s">
        <v>62</v>
      </c>
      <c r="C63" s="42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41" t="s">
        <v>2</v>
      </c>
      <c r="C71" s="42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41" t="s">
        <v>72</v>
      </c>
      <c r="C75" s="42"/>
      <c r="D75" s="20">
        <f>SUM(D76:D82)</f>
        <v>839782317</v>
      </c>
      <c r="E75" s="20">
        <f t="shared" ref="E75:I75" si="20">SUM(E76:E82)</f>
        <v>0</v>
      </c>
      <c r="F75" s="20">
        <f t="shared" si="20"/>
        <v>839782317</v>
      </c>
      <c r="G75" s="20">
        <f t="shared" si="20"/>
        <v>419157469.19</v>
      </c>
      <c r="H75" s="20">
        <f t="shared" si="20"/>
        <v>419157469.19</v>
      </c>
      <c r="I75" s="21">
        <f t="shared" si="20"/>
        <v>420624847.81</v>
      </c>
      <c r="K75" s="7">
        <f>+H75+G75</f>
        <v>838314938.38</v>
      </c>
      <c r="L75" s="7">
        <f>+F75-K75</f>
        <v>1467378.6200000048</v>
      </c>
    </row>
    <row r="76" spans="2:12" ht="14.25" customHeight="1">
      <c r="B76" s="4"/>
      <c r="C76" s="3" t="s">
        <v>73</v>
      </c>
      <c r="D76" s="18">
        <v>359841028</v>
      </c>
      <c r="E76" s="18">
        <v>954258.82</v>
      </c>
      <c r="F76" s="22">
        <f t="shared" ref="F76:F82" si="21">D76+E76</f>
        <v>360795286.81999999</v>
      </c>
      <c r="G76" s="18">
        <v>193736210.81999999</v>
      </c>
      <c r="H76" s="18">
        <v>193736210.81999999</v>
      </c>
      <c r="I76" s="23">
        <f t="shared" ref="I76:I82" si="22">F76-G76</f>
        <v>167059076</v>
      </c>
      <c r="K76" s="8"/>
    </row>
    <row r="77" spans="2:12" ht="14.25" customHeight="1">
      <c r="B77" s="4"/>
      <c r="C77" s="3" t="s">
        <v>74</v>
      </c>
      <c r="D77" s="18">
        <v>479941289</v>
      </c>
      <c r="E77" s="18">
        <v>-954258.82</v>
      </c>
      <c r="F77" s="22">
        <f t="shared" si="21"/>
        <v>478987030.18000001</v>
      </c>
      <c r="G77" s="18">
        <v>225421258.37</v>
      </c>
      <c r="H77" s="18">
        <v>225421258.37</v>
      </c>
      <c r="I77" s="23">
        <f t="shared" si="22"/>
        <v>253565771.81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/>
      <c r="F82" s="22">
        <f t="shared" si="21"/>
        <v>0</v>
      </c>
      <c r="G82" s="18"/>
      <c r="H82" s="18"/>
      <c r="I82" s="25">
        <f t="shared" si="22"/>
        <v>0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2400506099.6599998</v>
      </c>
      <c r="E83" s="26">
        <f>E11+E19+E29+E39+E49+E59+E63+E71+E75</f>
        <v>89826401.070000008</v>
      </c>
      <c r="F83" s="26">
        <f t="shared" si="23"/>
        <v>2490332500.73</v>
      </c>
      <c r="G83" s="26">
        <f t="shared" si="23"/>
        <v>903647700.1500001</v>
      </c>
      <c r="H83" s="26">
        <f t="shared" si="23"/>
        <v>854071538.18000007</v>
      </c>
      <c r="I83" s="26">
        <f>I11+I19+I29+I39+I49+I59+I63+I71+I75</f>
        <v>1586684800.5799999</v>
      </c>
      <c r="K83" s="7">
        <f>+H83+G83</f>
        <v>1757719238.3300002</v>
      </c>
      <c r="L83" s="7">
        <f>+F83-K83</f>
        <v>732613262.39999986</v>
      </c>
    </row>
    <row r="85" spans="2:12" s="28" customFormat="1" ht="15" customHeight="1"/>
    <row r="86" spans="2:12" s="28" customFormat="1" ht="12.75">
      <c r="B86" s="58" t="s">
        <v>91</v>
      </c>
      <c r="C86" s="58"/>
      <c r="D86" s="58"/>
      <c r="E86" s="58"/>
      <c r="F86" s="58"/>
      <c r="G86" s="58"/>
      <c r="H86" s="58"/>
      <c r="I86" s="58"/>
      <c r="J86" s="29"/>
      <c r="K86" s="29"/>
      <c r="L86" s="29"/>
    </row>
    <row r="87" spans="2:12" s="28" customFormat="1" ht="12.75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>
      <c r="C93" s="30"/>
      <c r="D93" s="31"/>
      <c r="E93" s="32"/>
      <c r="G93" s="33"/>
      <c r="H93" s="33"/>
      <c r="I93" s="33"/>
    </row>
    <row r="94" spans="2:12" s="28" customFormat="1" ht="12.75">
      <c r="C94" s="32"/>
      <c r="D94" s="32"/>
      <c r="E94" s="32"/>
      <c r="F94" s="32"/>
      <c r="G94" s="34"/>
      <c r="H94" s="34"/>
      <c r="I94" s="34"/>
    </row>
    <row r="95" spans="2:12" s="28" customFormat="1" ht="12.75">
      <c r="C95" s="32"/>
      <c r="D95" s="35"/>
      <c r="E95" s="35"/>
      <c r="F95" s="35"/>
      <c r="G95" s="32"/>
      <c r="H95" s="32"/>
    </row>
    <row r="96" spans="2:12" s="28" customFormat="1" ht="15" customHeight="1">
      <c r="C96" s="32"/>
      <c r="D96" s="37"/>
      <c r="E96" s="37"/>
      <c r="F96" s="37"/>
      <c r="G96" s="32"/>
      <c r="H96" s="32"/>
    </row>
    <row r="97" spans="3:12" s="28" customFormat="1" ht="15" customHeight="1">
      <c r="C97" s="32"/>
      <c r="D97" s="37"/>
      <c r="E97" s="37"/>
      <c r="F97" s="37"/>
      <c r="G97" s="32"/>
      <c r="H97" s="32"/>
    </row>
    <row r="99" spans="3:12">
      <c r="C99" s="1" t="s">
        <v>84</v>
      </c>
      <c r="D99" s="27">
        <f>+D83-D100-D101</f>
        <v>1508130000</v>
      </c>
      <c r="E99" s="27">
        <f t="shared" ref="E99:I99" si="24">+E83-E100-E101</f>
        <v>89826401.070000008</v>
      </c>
      <c r="F99" s="27">
        <f t="shared" si="24"/>
        <v>1597956401.0700002</v>
      </c>
      <c r="G99" s="27">
        <f t="shared" si="24"/>
        <v>447396448.30000013</v>
      </c>
      <c r="H99" s="27">
        <f t="shared" si="24"/>
        <v>429695888.77000004</v>
      </c>
      <c r="I99" s="27">
        <f t="shared" si="24"/>
        <v>1150559952.77</v>
      </c>
    </row>
    <row r="100" spans="3:12">
      <c r="C100" s="1" t="s">
        <v>85</v>
      </c>
      <c r="D100" s="27">
        <f>+D59+D49</f>
        <v>52593782.659999996</v>
      </c>
      <c r="E100" s="27">
        <f>+E59+E49</f>
        <v>0</v>
      </c>
      <c r="F100" s="27">
        <f t="shared" ref="F100:I100" si="25">+F59+F49</f>
        <v>52593782.659999996</v>
      </c>
      <c r="G100" s="27">
        <f t="shared" si="25"/>
        <v>37093782.659999996</v>
      </c>
      <c r="H100" s="27">
        <f t="shared" si="25"/>
        <v>5218180.22</v>
      </c>
      <c r="I100" s="27">
        <f t="shared" si="25"/>
        <v>15500000</v>
      </c>
    </row>
    <row r="101" spans="3:12">
      <c r="C101" s="1" t="s">
        <v>86</v>
      </c>
      <c r="D101" s="27">
        <f>+D75</f>
        <v>839782317</v>
      </c>
      <c r="E101" s="27">
        <f t="shared" ref="E101:I101" si="26">+E75</f>
        <v>0</v>
      </c>
      <c r="F101" s="27">
        <f t="shared" si="26"/>
        <v>839782317</v>
      </c>
      <c r="G101" s="27">
        <f t="shared" si="26"/>
        <v>419157469.19</v>
      </c>
      <c r="H101" s="27">
        <f t="shared" si="26"/>
        <v>419157469.19</v>
      </c>
      <c r="I101" s="27">
        <f t="shared" si="26"/>
        <v>420624847.81</v>
      </c>
    </row>
    <row r="102" spans="3:12">
      <c r="D102" s="27"/>
      <c r="E102" s="27"/>
      <c r="F102" s="27"/>
      <c r="G102" s="27"/>
      <c r="H102" s="27"/>
      <c r="I102" s="27"/>
    </row>
    <row r="103" spans="3:12">
      <c r="C103" s="1" t="s">
        <v>87</v>
      </c>
      <c r="D103" s="27">
        <v>3451269</v>
      </c>
      <c r="E103" s="27">
        <v>0</v>
      </c>
      <c r="F103" s="27">
        <v>3451269</v>
      </c>
      <c r="G103" s="27">
        <v>687964.5</v>
      </c>
      <c r="H103" s="27">
        <v>687964.5</v>
      </c>
      <c r="I103" s="27">
        <f>+F103-H103</f>
        <v>2763304.5</v>
      </c>
      <c r="K103" s="15"/>
    </row>
    <row r="104" spans="3:12">
      <c r="C104" s="1" t="s">
        <v>88</v>
      </c>
      <c r="D104" s="27">
        <f>+D83-D103-D75</f>
        <v>1557272513.6599998</v>
      </c>
      <c r="E104" s="27">
        <f t="shared" ref="E104:F104" si="27">+E83-E103-E75</f>
        <v>89826401.070000008</v>
      </c>
      <c r="F104" s="27">
        <f t="shared" si="27"/>
        <v>1647098914.73</v>
      </c>
      <c r="G104" s="27">
        <f>+G83-G103-G75</f>
        <v>483802266.4600001</v>
      </c>
      <c r="H104" s="27">
        <f>+H83-H103-H75</f>
        <v>434226104.49000007</v>
      </c>
      <c r="I104" s="27">
        <f>F104-G104</f>
        <v>1163296648.27</v>
      </c>
    </row>
    <row r="105" spans="3:12">
      <c r="C105" s="1" t="s">
        <v>89</v>
      </c>
      <c r="D105" s="27">
        <f>+D75</f>
        <v>839782317</v>
      </c>
      <c r="E105" s="27">
        <f t="shared" ref="E105:F105" si="28">+E75</f>
        <v>0</v>
      </c>
      <c r="F105" s="27">
        <f t="shared" si="28"/>
        <v>839782317</v>
      </c>
      <c r="G105" s="27">
        <f>+G76+G77</f>
        <v>419157469.19</v>
      </c>
      <c r="H105" s="27">
        <f>+H76+H77</f>
        <v>419157469.19</v>
      </c>
      <c r="I105" s="27">
        <f>F105-G105</f>
        <v>420624847.81</v>
      </c>
      <c r="J105" s="10"/>
    </row>
    <row r="106" spans="3:12">
      <c r="D106" s="27"/>
      <c r="E106" s="27"/>
      <c r="F106" s="27"/>
      <c r="G106" s="27"/>
      <c r="H106" s="27"/>
      <c r="I106" s="27"/>
      <c r="J106" s="10"/>
    </row>
    <row r="107" spans="3:12">
      <c r="C107" s="1" t="s">
        <v>92</v>
      </c>
      <c r="D107" s="27">
        <f>D83-D75</f>
        <v>1560723782.6599998</v>
      </c>
      <c r="E107" s="27">
        <f t="shared" ref="E107:I107" si="29">E83-E75</f>
        <v>89826401.070000008</v>
      </c>
      <c r="F107" s="27">
        <f t="shared" si="29"/>
        <v>1650550183.73</v>
      </c>
      <c r="G107" s="27">
        <f t="shared" si="29"/>
        <v>484490230.9600001</v>
      </c>
      <c r="H107" s="27">
        <f t="shared" si="29"/>
        <v>434914068.99000007</v>
      </c>
      <c r="I107" s="27">
        <f t="shared" si="29"/>
        <v>1166059952.77</v>
      </c>
      <c r="J107" s="10"/>
    </row>
    <row r="108" spans="3:12">
      <c r="C108" s="1" t="s">
        <v>93</v>
      </c>
      <c r="D108" s="27">
        <f>D75-D82</f>
        <v>839782317</v>
      </c>
      <c r="E108" s="27">
        <f t="shared" ref="E108:I108" si="30">E75-E82</f>
        <v>0</v>
      </c>
      <c r="F108" s="27">
        <f t="shared" si="30"/>
        <v>839782317</v>
      </c>
      <c r="G108" s="27">
        <f t="shared" si="30"/>
        <v>419157469.19</v>
      </c>
      <c r="H108" s="27">
        <f t="shared" si="30"/>
        <v>419157469.19</v>
      </c>
      <c r="I108" s="27">
        <f t="shared" si="30"/>
        <v>420624847.81</v>
      </c>
      <c r="J108" s="9"/>
    </row>
    <row r="109" spans="3:12">
      <c r="C109" s="1" t="s">
        <v>94</v>
      </c>
      <c r="D109" s="10">
        <f>+D82</f>
        <v>0</v>
      </c>
      <c r="E109" s="10">
        <f>+E82</f>
        <v>0</v>
      </c>
      <c r="F109" s="10">
        <f>+F82</f>
        <v>0</v>
      </c>
      <c r="G109" s="10">
        <f t="shared" ref="G109:I109" si="31">+G82</f>
        <v>0</v>
      </c>
      <c r="H109" s="10">
        <f t="shared" si="31"/>
        <v>0</v>
      </c>
      <c r="I109" s="10">
        <f t="shared" si="31"/>
        <v>0</v>
      </c>
      <c r="J109" s="10"/>
    </row>
    <row r="110" spans="3:12">
      <c r="D110" s="11"/>
      <c r="E110" s="11"/>
      <c r="F110" s="11"/>
      <c r="G110" s="11"/>
      <c r="H110" s="11"/>
      <c r="I110" s="11"/>
    </row>
    <row r="111" spans="3:12">
      <c r="D111" s="7"/>
      <c r="E111" s="7"/>
      <c r="F111" s="7"/>
      <c r="G111" s="7"/>
      <c r="H111" s="14"/>
      <c r="I111" s="8"/>
      <c r="J111" s="8"/>
      <c r="K111" s="8"/>
      <c r="L111" s="8"/>
    </row>
    <row r="112" spans="3:12">
      <c r="D112" s="12"/>
      <c r="E112" s="12"/>
      <c r="F112" s="12"/>
      <c r="G112" s="12"/>
      <c r="H112" s="12"/>
      <c r="I112" s="8"/>
      <c r="J112" s="8"/>
      <c r="K112" s="8"/>
      <c r="L112" s="8"/>
    </row>
    <row r="113" spans="4:9">
      <c r="D113" s="7"/>
      <c r="E113" s="7"/>
      <c r="F113" s="7"/>
      <c r="G113" s="7"/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3"/>
      <c r="E116" s="13"/>
      <c r="F116" s="13"/>
      <c r="G116" s="13"/>
      <c r="H116" s="13"/>
      <c r="I116" s="13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2021-04-14T19:12:10Z</cp:lastPrinted>
  <dcterms:created xsi:type="dcterms:W3CDTF">2014-09-04T16:46:21Z</dcterms:created>
  <dcterms:modified xsi:type="dcterms:W3CDTF">2021-04-28T20:52:17Z</dcterms:modified>
</cp:coreProperties>
</file>