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40130_PubInfCONAC_CumpT_IV y V LGCG\4to Trimestre_dCP\"/>
    </mc:Choice>
  </mc:AlternateContent>
  <xr:revisionPtr revIDLastSave="0" documentId="13_ncr:1_{F735A13C-A051-48AE-A3E4-4414BC679B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1" r:id="rId1"/>
  </sheets>
  <definedNames>
    <definedName name="_xlnm.Print_Area" localSheetId="0">EFE!$C$1:$F$84</definedName>
    <definedName name="JR_PAGE_ANCHOR_0_1" localSheetId="0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  <c r="E53" i="1"/>
  <c r="E39" i="1"/>
  <c r="F51" i="1" l="1"/>
  <c r="F8" i="1" l="1"/>
  <c r="E8" i="1"/>
  <c r="E65" i="1" l="1"/>
  <c r="F65" i="1"/>
  <c r="E59" i="1"/>
  <c r="F59" i="1"/>
  <c r="F50" i="1"/>
  <c r="E50" i="1"/>
  <c r="E45" i="1"/>
  <c r="F45" i="1"/>
  <c r="F22" i="1"/>
  <c r="E22" i="1"/>
  <c r="F71" i="1" l="1"/>
  <c r="F41" i="1"/>
  <c r="E41" i="1"/>
  <c r="F55" i="1"/>
  <c r="E71" i="1"/>
  <c r="E55" i="1"/>
  <c r="F73" i="1" l="1"/>
  <c r="F76" i="1" s="1"/>
  <c r="E75" i="1" s="1"/>
  <c r="E73" i="1"/>
  <c r="E76" i="1" l="1"/>
</calcChain>
</file>

<file path=xl/sharedStrings.xml><?xml version="1.0" encoding="utf-8"?>
<sst xmlns="http://schemas.openxmlformats.org/spreadsheetml/2006/main" count="62" uniqueCount="54">
  <si>
    <t>Instituto de la Función Registral del Estado de México</t>
  </si>
  <si>
    <t>9. Estado de Flujos de Efectivo</t>
  </si>
  <si>
    <t>Concepto</t>
  </si>
  <si>
    <t xml:space="preserve">Mes Actual 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</si>
  <si>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</si>
  <si>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</si>
  <si>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</si>
  <si>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</si>
  <si>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</si>
  <si>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</si>
  <si>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</si>
  <si>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</si>
  <si>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</si>
  <si>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</si>
  <si>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</si>
  <si>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</si>
  <si>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</si>
  <si>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</si>
  <si>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</si>
  <si>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</si>
  <si>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</si>
  <si>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</si>
  <si>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</si>
  <si>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</si>
  <si>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</si>
  <si>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</si>
  <si>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</si>
  <si>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</si>
  <si>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</si>
  <si>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</si>
  <si>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</si>
  <si>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</si>
  <si>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</si>
  <si>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</si>
  <si>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</si>
  <si>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</si>
  <si>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</si>
  <si>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</si>
  <si>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</si>
  <si>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</si>
  <si>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</si>
  <si>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</si>
  <si>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</si>
  <si>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</si>
  <si>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</si>
  <si>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</si>
  <si>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</si>
  <si>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</si>
  <si>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</si>
  <si>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</si>
  <si>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</si>
  <si>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</si>
  <si>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"Bajo protesta de decir verdad declaramos que los Estados Financieros y sus Notas son razonablemente correctos y responsabilidad del emisor."</t>
  </si>
  <si>
    <t>Del 1 de Enero al 31 de Diciembre de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</si>
</sst>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#.0;\-#,###.0"/>
    <numFmt numFmtId="165" formatCode="#,###.00;\-#,###.00"/>
    <numFmt numFmtId="166" formatCode="#,###.0,"/>
    <numFmt numFmtId="167" formatCode="#,##0.0000000000000_ ;\-#,##0.00000000000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name val="HelveticaNeueLT Std"/>
      <family val="2"/>
    </font>
    <font>
      <sz val="10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10"/>
      <color rgb="FFFF0000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3" fillId="0" borderId="0" xfId="1" applyFont="1" applyFill="1"/>
    <xf numFmtId="0" fontId="4" fillId="0" borderId="0" xfId="0" applyFont="1"/>
    <xf numFmtId="0" fontId="2" fillId="0" borderId="3" xfId="0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6" fontId="4" fillId="0" borderId="0" xfId="0" applyNumberFormat="1" applyFont="1"/>
    <xf numFmtId="43" fontId="4" fillId="0" borderId="0" xfId="1" applyFont="1" applyFill="1" applyBorder="1"/>
    <xf numFmtId="0" fontId="2" fillId="0" borderId="7" xfId="0" applyFont="1" applyBorder="1"/>
    <xf numFmtId="0" fontId="4" fillId="0" borderId="8" xfId="0" applyFont="1" applyBorder="1"/>
    <xf numFmtId="0" fontId="7" fillId="0" borderId="0" xfId="0" applyFont="1"/>
    <xf numFmtId="164" fontId="8" fillId="0" borderId="0" xfId="0" applyNumberFormat="1" applyFont="1"/>
    <xf numFmtId="167" fontId="4" fillId="0" borderId="0" xfId="0" applyNumberFormat="1" applyFont="1"/>
    <xf numFmtId="165" fontId="9" fillId="0" borderId="0" xfId="0" applyNumberFormat="1" applyFont="1"/>
    <xf numFmtId="164" fontId="6" fillId="0" borderId="0" xfId="0" applyNumberFormat="1" applyFont="1"/>
    <xf numFmtId="165" fontId="6" fillId="0" borderId="8" xfId="0" applyNumberFormat="1" applyFont="1" applyBorder="1"/>
    <xf numFmtId="164" fontId="6" fillId="0" borderId="9" xfId="0" applyNumberFormat="1" applyFont="1" applyBorder="1"/>
    <xf numFmtId="164" fontId="2" fillId="0" borderId="5" xfId="0" applyNumberFormat="1" applyFont="1" applyBorder="1"/>
    <xf numFmtId="164" fontId="4" fillId="0" borderId="6" xfId="0" applyNumberFormat="1" applyFont="1" applyBorder="1"/>
    <xf numFmtId="164" fontId="4" fillId="0" borderId="0" xfId="0" applyNumberFormat="1" applyFont="1"/>
    <xf numFmtId="164" fontId="4" fillId="0" borderId="11" xfId="0" applyNumberFormat="1" applyFont="1" applyBorder="1"/>
    <xf numFmtId="165" fontId="2" fillId="0" borderId="0" xfId="0" applyNumberFormat="1" applyFont="1"/>
    <xf numFmtId="165" fontId="2" fillId="0" borderId="11" xfId="0" applyNumberFormat="1" applyFont="1" applyBorder="1"/>
    <xf numFmtId="165" fontId="4" fillId="0" borderId="0" xfId="0" applyNumberFormat="1" applyFont="1"/>
    <xf numFmtId="165" fontId="4" fillId="0" borderId="11" xfId="0" applyNumberFormat="1" applyFont="1" applyBorder="1"/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4" fillId="0" borderId="0" xfId="0" applyNumberFormat="1" applyFont="1"/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/>
    <xf numFmtId="43" fontId="4" fillId="0" borderId="11" xfId="0" applyNumberFormat="1" applyFont="1" applyBorder="1"/>
    <xf numFmtId="165" fontId="3" fillId="0" borderId="0" xfId="0" applyNumberFormat="1" applyFont="1"/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wrapText="1"/>
    </xf>
    <xf numFmtId="165" fontId="4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1428749</xdr:colOff>
      <xdr:row>80</xdr:row>
      <xdr:rowOff>75335</xdr:rowOff>
    </xdr:from>
    <xdr:to>
      <xdr:col>3</xdr:col>
      <xdr:colOff>3810000</xdr:colOff>
      <xdr:row>86</xdr:row>
      <xdr:rowOff>103909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ECD601D-A583-4B16-8955-F36314446FE1}"/>
            </a:ext>
          </a:extLst>
        </xdr:cNvPr>
        <xdr:cNvSpPr txBox="1"/>
      </xdr:nvSpPr>
      <xdr:spPr>
        <a:xfrm>
          <a:off x="2303317" y="13133244"/>
          <a:ext cx="2381251" cy="92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</a:t>
          </a:r>
          <a:r>
            <a:rPr lang="es-MX" sz="900" b="1" baseline="0">
              <a:latin typeface="HelveticaNeueLT Std" panose="020B0604020202020204" pitchFamily="34" charset="0"/>
            </a:rPr>
            <a:t> en D. Leonardo Contreras Gómez </a:t>
          </a:r>
        </a:p>
        <a:p>
          <a:pPr algn="ctr"/>
          <a:r>
            <a:rPr lang="es-MX" sz="9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9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43294</xdr:colOff>
      <xdr:row>80</xdr:row>
      <xdr:rowOff>73601</xdr:rowOff>
    </xdr:from>
    <xdr:to>
      <xdr:col>3</xdr:col>
      <xdr:colOff>1307522</xdr:colOff>
      <xdr:row>86</xdr:row>
      <xdr:rowOff>8659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A5DF5C95-C1BF-4DA7-BB8A-164FADBB54E3}"/>
            </a:ext>
          </a:extLst>
        </xdr:cNvPr>
        <xdr:cNvSpPr txBox="1"/>
      </xdr:nvSpPr>
      <xdr:spPr>
        <a:xfrm>
          <a:off x="43294" y="13131510"/>
          <a:ext cx="2138796" cy="835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3662797</xdr:colOff>
      <xdr:row>80</xdr:row>
      <xdr:rowOff>76200</xdr:rowOff>
    </xdr:from>
    <xdr:to>
      <xdr:col>6</xdr:col>
      <xdr:colOff>0</xdr:colOff>
      <xdr:row>86</xdr:row>
      <xdr:rowOff>138545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6D83F5B1-AB2C-4B75-A649-AF9D4CA8852F}"/>
            </a:ext>
          </a:extLst>
        </xdr:cNvPr>
        <xdr:cNvSpPr txBox="1"/>
      </xdr:nvSpPr>
      <xdr:spPr>
        <a:xfrm>
          <a:off x="4537365" y="13134109"/>
          <a:ext cx="2632362" cy="962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Leonardo Contreras Gómez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84"/>
  <sheetViews>
    <sheetView showGridLines="0" tabSelected="1" topLeftCell="B58" zoomScale="145" zoomScaleNormal="145" workbookViewId="0">
      <selection activeCell="H70" sqref="H70"/>
    </sheetView>
  </sheetViews>
  <sheetFormatPr baseColWidth="10" defaultColWidth="11.42578125" defaultRowHeight="12.75"/>
  <cols>
    <col min="1" max="2" width="1.7109375" style="2" customWidth="1"/>
    <col min="3" max="3" width="9.7109375" style="2" customWidth="1"/>
    <col min="4" max="4" width="59.5703125" style="2" customWidth="1"/>
    <col min="5" max="5" width="17.28515625" style="2" bestFit="1" customWidth="1"/>
    <col min="6" max="6" width="17.5703125" style="2" bestFit="1" customWidth="1"/>
    <col min="7" max="7" width="11.42578125" style="2"/>
    <col min="8" max="8" width="14.5703125" style="29" bestFit="1" customWidth="1"/>
    <col min="9" max="16384" width="11.42578125" style="2"/>
  </cols>
  <sheetData>
    <row r="1" spans="3:7">
      <c r="C1" s="47" t="s">
        <v>0</v>
      </c>
      <c r="D1" s="47"/>
      <c r="E1" s="47"/>
      <c r="F1" s="47"/>
    </row>
    <row r="2" spans="3:7">
      <c r="C2" s="47" t="s">
        <v>1</v>
      </c>
      <c r="D2" s="47"/>
      <c r="E2" s="47"/>
      <c r="F2" s="47"/>
    </row>
    <row r="3" spans="3:7" ht="13.5" thickBot="1">
      <c r="C3" s="47" t="s">
        <v>53</v>
      </c>
      <c r="D3" s="47"/>
      <c r="E3" s="47"/>
      <c r="F3" s="47"/>
    </row>
    <row r="4" spans="3:7" ht="13.5" thickBot="1">
      <c r="C4" s="48" t="s">
        <v>2</v>
      </c>
      <c r="D4" s="49"/>
      <c r="E4" s="3" t="s">
        <v>3</v>
      </c>
      <c r="F4" s="4">
        <v>44926</v>
      </c>
    </row>
    <row r="5" spans="3:7" ht="13.5" thickBot="1">
      <c r="C5" s="5"/>
      <c r="D5" s="6"/>
      <c r="E5" s="6"/>
      <c r="F5" s="7"/>
    </row>
    <row r="6" spans="3:7">
      <c r="C6" s="50" t="s">
        <v>4</v>
      </c>
      <c r="D6" s="51"/>
      <c r="E6" s="19"/>
      <c r="F6" s="20"/>
    </row>
    <row r="7" spans="3:7" ht="6" customHeight="1">
      <c r="C7" s="43"/>
      <c r="D7" s="44"/>
      <c r="E7" s="21"/>
      <c r="F7" s="22"/>
    </row>
    <row r="8" spans="3:7">
      <c r="C8" s="39" t="s">
        <v>5</v>
      </c>
      <c r="D8" s="40"/>
      <c r="E8" s="23">
        <f>E12+E14+E19+E20+E13</f>
        <v>2453607166.6700001</v>
      </c>
      <c r="F8" s="24">
        <f>F12+F14+F19+F20+F13</f>
        <v>2473378595.7799997</v>
      </c>
      <c r="G8" s="8"/>
    </row>
    <row r="9" spans="3:7">
      <c r="C9" s="41" t="s">
        <v>6</v>
      </c>
      <c r="D9" s="42"/>
      <c r="E9" s="25">
        <v>0</v>
      </c>
      <c r="F9" s="26">
        <v>0</v>
      </c>
      <c r="G9" s="8"/>
    </row>
    <row r="10" spans="3:7">
      <c r="C10" s="41" t="s">
        <v>7</v>
      </c>
      <c r="D10" s="42"/>
      <c r="E10" s="25">
        <v>0</v>
      </c>
      <c r="F10" s="26">
        <v>0</v>
      </c>
      <c r="G10" s="8"/>
    </row>
    <row r="11" spans="3:7">
      <c r="C11" s="41" t="s">
        <v>8</v>
      </c>
      <c r="D11" s="42"/>
      <c r="E11" s="25">
        <v>0</v>
      </c>
      <c r="F11" s="26">
        <v>0</v>
      </c>
      <c r="G11" s="8"/>
    </row>
    <row r="12" spans="3:7">
      <c r="C12" s="41" t="s">
        <v>9</v>
      </c>
      <c r="D12" s="42"/>
      <c r="E12" s="25">
        <v>1974689134</v>
      </c>
      <c r="F12" s="26">
        <v>1859859229</v>
      </c>
      <c r="G12" s="8"/>
    </row>
    <row r="13" spans="3:7">
      <c r="C13" s="41" t="s">
        <v>10</v>
      </c>
      <c r="D13" s="42"/>
      <c r="E13" s="25">
        <v>433971426.00999999</v>
      </c>
      <c r="F13" s="26">
        <v>357780701.42000002</v>
      </c>
      <c r="G13" s="8"/>
    </row>
    <row r="14" spans="3:7">
      <c r="C14" s="41" t="s">
        <v>11</v>
      </c>
      <c r="D14" s="42"/>
      <c r="E14" s="25">
        <v>0</v>
      </c>
      <c r="F14" s="26">
        <v>0</v>
      </c>
      <c r="G14" s="8"/>
    </row>
    <row r="15" spans="3:7">
      <c r="C15" s="41" t="s">
        <v>12</v>
      </c>
      <c r="D15" s="42"/>
      <c r="E15" s="25">
        <v>0</v>
      </c>
      <c r="F15" s="26">
        <v>0</v>
      </c>
      <c r="G15" s="8"/>
    </row>
    <row r="16" spans="3:7">
      <c r="C16" s="41" t="s">
        <v>13</v>
      </c>
      <c r="D16" s="42"/>
      <c r="E16" s="45">
        <v>0</v>
      </c>
      <c r="F16" s="46">
        <v>0</v>
      </c>
      <c r="G16" s="8"/>
    </row>
    <row r="17" spans="3:7">
      <c r="C17" s="41"/>
      <c r="D17" s="42"/>
      <c r="E17" s="45"/>
      <c r="F17" s="46"/>
      <c r="G17" s="8"/>
    </row>
    <row r="18" spans="3:7">
      <c r="C18" s="41" t="s">
        <v>14</v>
      </c>
      <c r="D18" s="42"/>
      <c r="E18" s="25">
        <v>0</v>
      </c>
      <c r="F18" s="26">
        <v>0</v>
      </c>
      <c r="G18" s="8"/>
    </row>
    <row r="19" spans="3:7">
      <c r="C19" s="41" t="s">
        <v>15</v>
      </c>
      <c r="D19" s="42"/>
      <c r="E19" s="25">
        <v>44141594.439999998</v>
      </c>
      <c r="F19" s="26">
        <v>252350243.59</v>
      </c>
      <c r="G19" s="8"/>
    </row>
    <row r="20" spans="3:7">
      <c r="C20" s="41" t="s">
        <v>16</v>
      </c>
      <c r="D20" s="42"/>
      <c r="E20" s="25">
        <v>805012.22</v>
      </c>
      <c r="F20" s="26">
        <v>3388421.77</v>
      </c>
      <c r="G20" s="8"/>
    </row>
    <row r="21" spans="3:7">
      <c r="C21" s="43"/>
      <c r="D21" s="44"/>
      <c r="E21" s="25"/>
      <c r="F21" s="26"/>
      <c r="G21" s="8"/>
    </row>
    <row r="22" spans="3:7">
      <c r="C22" s="39" t="s">
        <v>17</v>
      </c>
      <c r="D22" s="40"/>
      <c r="E22" s="23">
        <f>SUM(E24:E39)</f>
        <v>1685147811.8899999</v>
      </c>
      <c r="F22" s="24">
        <f>SUM(F24:F39)</f>
        <v>2614304420.9200001</v>
      </c>
      <c r="G22" s="8"/>
    </row>
    <row r="23" spans="3:7">
      <c r="C23" s="27"/>
      <c r="D23" s="28"/>
      <c r="E23" s="25"/>
      <c r="F23" s="26"/>
      <c r="G23" s="8"/>
    </row>
    <row r="24" spans="3:7">
      <c r="C24" s="41" t="s">
        <v>18</v>
      </c>
      <c r="D24" s="42"/>
      <c r="E24" s="25">
        <v>205668471.44</v>
      </c>
      <c r="F24" s="26">
        <v>157540053.34</v>
      </c>
      <c r="G24" s="8"/>
    </row>
    <row r="25" spans="3:7">
      <c r="C25" s="41" t="s">
        <v>19</v>
      </c>
      <c r="D25" s="42"/>
      <c r="E25" s="25">
        <v>13836013.08</v>
      </c>
      <c r="F25" s="26">
        <v>12152649.18</v>
      </c>
      <c r="G25" s="8"/>
    </row>
    <row r="26" spans="3:7">
      <c r="C26" s="41" t="s">
        <v>20</v>
      </c>
      <c r="D26" s="42"/>
      <c r="E26" s="25">
        <v>87285677.670000002</v>
      </c>
      <c r="F26" s="26">
        <v>70583415.069999993</v>
      </c>
      <c r="G26" s="8"/>
    </row>
    <row r="27" spans="3:7">
      <c r="C27" s="41" t="s">
        <v>21</v>
      </c>
      <c r="D27" s="42"/>
      <c r="E27" s="25">
        <v>820207246.76999998</v>
      </c>
      <c r="F27" s="26">
        <v>1653807280.98</v>
      </c>
      <c r="G27" s="8"/>
    </row>
    <row r="28" spans="3:7">
      <c r="C28" s="41" t="s">
        <v>22</v>
      </c>
      <c r="D28" s="42"/>
      <c r="E28" s="25">
        <v>0</v>
      </c>
      <c r="F28" s="26">
        <v>6290441.2999999998</v>
      </c>
      <c r="G28" s="8"/>
    </row>
    <row r="29" spans="3:7">
      <c r="C29" s="41" t="s">
        <v>23</v>
      </c>
      <c r="D29" s="42"/>
      <c r="E29" s="25">
        <v>3966855.02</v>
      </c>
      <c r="F29" s="26">
        <v>0</v>
      </c>
      <c r="G29" s="8"/>
    </row>
    <row r="30" spans="3:7">
      <c r="C30" s="41" t="s">
        <v>24</v>
      </c>
      <c r="D30" s="42"/>
      <c r="E30" s="25">
        <v>0</v>
      </c>
      <c r="F30" s="26">
        <v>0</v>
      </c>
      <c r="G30" s="8"/>
    </row>
    <row r="31" spans="3:7">
      <c r="C31" s="41" t="s">
        <v>25</v>
      </c>
      <c r="D31" s="42"/>
      <c r="E31" s="25">
        <v>0</v>
      </c>
      <c r="F31" s="26">
        <v>0</v>
      </c>
      <c r="G31" s="8"/>
    </row>
    <row r="32" spans="3:7">
      <c r="C32" s="41" t="s">
        <v>26</v>
      </c>
      <c r="D32" s="42"/>
      <c r="E32" s="25">
        <v>0</v>
      </c>
      <c r="F32" s="26">
        <v>0</v>
      </c>
      <c r="G32" s="8"/>
    </row>
    <row r="33" spans="3:7">
      <c r="C33" s="41" t="s">
        <v>27</v>
      </c>
      <c r="D33" s="42"/>
      <c r="E33" s="25">
        <v>0</v>
      </c>
      <c r="F33" s="26">
        <v>0</v>
      </c>
      <c r="G33" s="8"/>
    </row>
    <row r="34" spans="3:7">
      <c r="C34" s="41" t="s">
        <v>28</v>
      </c>
      <c r="D34" s="42"/>
      <c r="E34" s="25">
        <v>0</v>
      </c>
      <c r="F34" s="26">
        <v>0</v>
      </c>
      <c r="G34" s="8"/>
    </row>
    <row r="35" spans="3:7">
      <c r="C35" s="41" t="s">
        <v>29</v>
      </c>
      <c r="D35" s="42"/>
      <c r="E35" s="25">
        <v>0</v>
      </c>
      <c r="F35" s="26">
        <v>0</v>
      </c>
      <c r="G35" s="8"/>
    </row>
    <row r="36" spans="3:7">
      <c r="C36" s="41" t="s">
        <v>30</v>
      </c>
      <c r="D36" s="42"/>
      <c r="E36" s="25">
        <v>0</v>
      </c>
      <c r="F36" s="26">
        <v>0</v>
      </c>
      <c r="G36" s="8"/>
    </row>
    <row r="37" spans="3:7">
      <c r="C37" s="41" t="s">
        <v>31</v>
      </c>
      <c r="D37" s="42"/>
      <c r="E37" s="25">
        <v>0</v>
      </c>
      <c r="F37" s="26">
        <v>0</v>
      </c>
      <c r="G37" s="8"/>
    </row>
    <row r="38" spans="3:7">
      <c r="C38" s="41" t="s">
        <v>32</v>
      </c>
      <c r="D38" s="42"/>
      <c r="E38" s="25">
        <v>0</v>
      </c>
      <c r="F38" s="26">
        <v>0</v>
      </c>
      <c r="G38" s="8"/>
    </row>
    <row r="39" spans="3:7">
      <c r="C39" s="41" t="s">
        <v>33</v>
      </c>
      <c r="D39" s="42"/>
      <c r="E39" s="29">
        <f>535954085.98+18229461.93</f>
        <v>554183547.90999997</v>
      </c>
      <c r="F39" s="35">
        <v>713930581.04999995</v>
      </c>
      <c r="G39" s="8"/>
    </row>
    <row r="40" spans="3:7">
      <c r="C40" s="30"/>
      <c r="D40" s="31"/>
      <c r="E40" s="25"/>
      <c r="F40" s="26"/>
      <c r="G40" s="8"/>
    </row>
    <row r="41" spans="3:7">
      <c r="C41" s="37" t="s">
        <v>34</v>
      </c>
      <c r="D41" s="38"/>
      <c r="E41" s="23">
        <f>E8-E22</f>
        <v>768459354.78000021</v>
      </c>
      <c r="F41" s="24">
        <f>F8-F22</f>
        <v>-140925825.14000034</v>
      </c>
      <c r="G41" s="8"/>
    </row>
    <row r="42" spans="3:7">
      <c r="C42" s="41"/>
      <c r="D42" s="42"/>
      <c r="E42" s="25"/>
      <c r="F42" s="26"/>
      <c r="G42" s="8"/>
    </row>
    <row r="43" spans="3:7">
      <c r="C43" s="39" t="s">
        <v>35</v>
      </c>
      <c r="D43" s="40"/>
      <c r="E43" s="23"/>
      <c r="F43" s="24"/>
      <c r="G43" s="8"/>
    </row>
    <row r="44" spans="3:7">
      <c r="C44" s="43"/>
      <c r="D44" s="44"/>
      <c r="E44" s="25"/>
      <c r="F44" s="26"/>
      <c r="G44" s="8"/>
    </row>
    <row r="45" spans="3:7">
      <c r="C45" s="39" t="s">
        <v>5</v>
      </c>
      <c r="D45" s="40"/>
      <c r="E45" s="23">
        <f>SUM(E46:E48)</f>
        <v>14135198.32</v>
      </c>
      <c r="F45" s="24">
        <f>SUM(F46:F48)</f>
        <v>508512498.94999999</v>
      </c>
      <c r="G45" s="8"/>
    </row>
    <row r="46" spans="3:7">
      <c r="C46" s="41" t="s">
        <v>36</v>
      </c>
      <c r="D46" s="42"/>
      <c r="E46" s="36">
        <v>0</v>
      </c>
      <c r="F46" s="26">
        <v>0</v>
      </c>
      <c r="G46" s="8"/>
    </row>
    <row r="47" spans="3:7">
      <c r="C47" s="41" t="s">
        <v>37</v>
      </c>
      <c r="D47" s="42"/>
      <c r="E47" s="36">
        <v>14135198.32</v>
      </c>
      <c r="F47" s="26">
        <v>0</v>
      </c>
      <c r="G47" s="8"/>
    </row>
    <row r="48" spans="3:7">
      <c r="C48" s="41" t="s">
        <v>38</v>
      </c>
      <c r="D48" s="42"/>
      <c r="E48" s="36">
        <v>0</v>
      </c>
      <c r="F48" s="26">
        <v>508512498.94999999</v>
      </c>
      <c r="G48" s="8"/>
    </row>
    <row r="49" spans="3:7">
      <c r="C49" s="41"/>
      <c r="D49" s="42"/>
      <c r="E49" s="25"/>
      <c r="F49" s="26"/>
      <c r="G49" s="8"/>
    </row>
    <row r="50" spans="3:7">
      <c r="C50" s="39" t="s">
        <v>17</v>
      </c>
      <c r="D50" s="40"/>
      <c r="E50" s="23">
        <f>E51+E52+E53</f>
        <v>494490832.34000003</v>
      </c>
      <c r="F50" s="24">
        <f>F51+F52+F53</f>
        <v>79770385.550000012</v>
      </c>
      <c r="G50" s="8"/>
    </row>
    <row r="51" spans="3:7">
      <c r="C51" s="41" t="s">
        <v>36</v>
      </c>
      <c r="D51" s="42"/>
      <c r="E51" s="25">
        <v>0</v>
      </c>
      <c r="F51" s="26">
        <f>5732896.69000001+2584452.18</f>
        <v>8317348.8700000104</v>
      </c>
      <c r="G51" s="8"/>
    </row>
    <row r="52" spans="3:7">
      <c r="C52" s="41" t="s">
        <v>37</v>
      </c>
      <c r="D52" s="42"/>
      <c r="E52" s="25">
        <v>44528892.530000001</v>
      </c>
      <c r="F52" s="26">
        <v>71450114.680000007</v>
      </c>
      <c r="G52" s="8"/>
    </row>
    <row r="53" spans="3:7">
      <c r="C53" s="41" t="s">
        <v>39</v>
      </c>
      <c r="D53" s="42"/>
      <c r="E53" s="36">
        <f>1377.23+449960562.58</f>
        <v>449961939.81</v>
      </c>
      <c r="F53" s="26">
        <v>2922</v>
      </c>
      <c r="G53" s="8"/>
    </row>
    <row r="54" spans="3:7">
      <c r="C54" s="41"/>
      <c r="D54" s="42"/>
      <c r="E54" s="25"/>
      <c r="F54" s="26"/>
      <c r="G54" s="8"/>
    </row>
    <row r="55" spans="3:7">
      <c r="C55" s="37" t="s">
        <v>40</v>
      </c>
      <c r="D55" s="38"/>
      <c r="E55" s="23">
        <f>E45-E50</f>
        <v>-480355634.02000004</v>
      </c>
      <c r="F55" s="24">
        <f>F45-F50</f>
        <v>428742113.39999998</v>
      </c>
      <c r="G55" s="8"/>
    </row>
    <row r="56" spans="3:7">
      <c r="C56" s="32"/>
      <c r="D56" s="33"/>
      <c r="E56" s="25"/>
      <c r="F56" s="26"/>
      <c r="G56" s="8"/>
    </row>
    <row r="57" spans="3:7">
      <c r="C57" s="39" t="s">
        <v>41</v>
      </c>
      <c r="D57" s="40"/>
      <c r="E57" s="23"/>
      <c r="F57" s="24"/>
      <c r="G57" s="8"/>
    </row>
    <row r="58" spans="3:7">
      <c r="C58" s="27"/>
      <c r="D58" s="28"/>
      <c r="E58" s="25"/>
      <c r="F58" s="26"/>
      <c r="G58" s="8"/>
    </row>
    <row r="59" spans="3:7">
      <c r="C59" s="39" t="s">
        <v>5</v>
      </c>
      <c r="D59" s="40"/>
      <c r="E59" s="23">
        <f>SUM(E60:E63)</f>
        <v>0</v>
      </c>
      <c r="F59" s="24">
        <f>SUM(F60:F63)</f>
        <v>2372242</v>
      </c>
      <c r="G59" s="8"/>
    </row>
    <row r="60" spans="3:7">
      <c r="C60" s="41" t="s">
        <v>42</v>
      </c>
      <c r="D60" s="42"/>
      <c r="E60" s="25">
        <v>0</v>
      </c>
      <c r="F60" s="26">
        <v>0</v>
      </c>
      <c r="G60" s="8"/>
    </row>
    <row r="61" spans="3:7">
      <c r="C61" s="41" t="s">
        <v>43</v>
      </c>
      <c r="D61" s="42"/>
      <c r="E61" s="25">
        <v>0</v>
      </c>
      <c r="F61" s="26">
        <v>0</v>
      </c>
      <c r="G61" s="8"/>
    </row>
    <row r="62" spans="3:7">
      <c r="C62" s="41" t="s">
        <v>44</v>
      </c>
      <c r="D62" s="42"/>
      <c r="E62" s="25">
        <v>0</v>
      </c>
      <c r="F62" s="26">
        <v>2372242</v>
      </c>
      <c r="G62" s="8"/>
    </row>
    <row r="63" spans="3:7">
      <c r="C63" s="41" t="s">
        <v>45</v>
      </c>
      <c r="D63" s="42"/>
      <c r="E63" s="25">
        <v>0</v>
      </c>
      <c r="F63" s="26">
        <v>0</v>
      </c>
      <c r="G63" s="8"/>
    </row>
    <row r="64" spans="3:7">
      <c r="C64" s="41"/>
      <c r="D64" s="42"/>
      <c r="E64" s="25"/>
      <c r="F64" s="26"/>
      <c r="G64" s="8"/>
    </row>
    <row r="65" spans="3:7">
      <c r="C65" s="39" t="s">
        <v>17</v>
      </c>
      <c r="D65" s="40"/>
      <c r="E65" s="23">
        <f>SUM(E66:E69)</f>
        <v>389004599.70999998</v>
      </c>
      <c r="F65" s="24">
        <f>SUM(F67:F69)</f>
        <v>233725323.03</v>
      </c>
      <c r="G65" s="8"/>
    </row>
    <row r="66" spans="3:7">
      <c r="C66" s="41" t="s">
        <v>46</v>
      </c>
      <c r="D66" s="42"/>
      <c r="E66" s="25"/>
      <c r="F66" s="34"/>
      <c r="G66" s="8"/>
    </row>
    <row r="67" spans="3:7">
      <c r="C67" s="41" t="s">
        <v>43</v>
      </c>
      <c r="D67" s="42"/>
      <c r="E67" s="25">
        <v>0</v>
      </c>
      <c r="F67" s="26">
        <v>0</v>
      </c>
      <c r="G67" s="8"/>
    </row>
    <row r="68" spans="3:7">
      <c r="C68" s="41" t="s">
        <v>44</v>
      </c>
      <c r="D68" s="42"/>
      <c r="E68" s="25">
        <v>0</v>
      </c>
      <c r="F68" s="26">
        <v>0</v>
      </c>
      <c r="G68" s="8"/>
    </row>
    <row r="69" spans="3:7">
      <c r="C69" s="41" t="s">
        <v>47</v>
      </c>
      <c r="D69" s="42"/>
      <c r="E69" s="36">
        <f>8541040.09+380463559.62</f>
        <v>389004599.70999998</v>
      </c>
      <c r="F69" s="26">
        <v>233725323.03</v>
      </c>
      <c r="G69" s="8"/>
    </row>
    <row r="70" spans="3:7">
      <c r="C70" s="41"/>
      <c r="D70" s="42"/>
      <c r="E70" s="25"/>
      <c r="F70" s="26"/>
      <c r="G70" s="8"/>
    </row>
    <row r="71" spans="3:7">
      <c r="C71" s="37" t="s">
        <v>48</v>
      </c>
      <c r="D71" s="38"/>
      <c r="E71" s="23">
        <f>E59-E65</f>
        <v>-389004599.70999998</v>
      </c>
      <c r="F71" s="24">
        <f>F59-F65</f>
        <v>-231353081.03</v>
      </c>
      <c r="G71" s="8"/>
    </row>
    <row r="72" spans="3:7">
      <c r="C72" s="32"/>
      <c r="D72" s="33"/>
      <c r="E72" s="25"/>
      <c r="F72" s="26"/>
      <c r="G72" s="8"/>
    </row>
    <row r="73" spans="3:7">
      <c r="C73" s="39" t="s">
        <v>49</v>
      </c>
      <c r="D73" s="40"/>
      <c r="E73" s="23">
        <f>E41+E55+E71</f>
        <v>-100900878.94999981</v>
      </c>
      <c r="F73" s="24">
        <f>F41+F55+F71</f>
        <v>56463207.229999632</v>
      </c>
      <c r="G73" s="8"/>
    </row>
    <row r="74" spans="3:7">
      <c r="C74" s="32"/>
      <c r="D74" s="33"/>
      <c r="E74" s="23"/>
      <c r="F74" s="24"/>
      <c r="G74" s="8"/>
    </row>
    <row r="75" spans="3:7">
      <c r="C75" s="39" t="s">
        <v>50</v>
      </c>
      <c r="D75" s="40"/>
      <c r="E75" s="23">
        <f>F76</f>
        <v>321704904.77999961</v>
      </c>
      <c r="F75" s="24">
        <v>265241697.55000001</v>
      </c>
      <c r="G75" s="8"/>
    </row>
    <row r="76" spans="3:7">
      <c r="C76" s="39" t="s">
        <v>51</v>
      </c>
      <c r="D76" s="40"/>
      <c r="E76" s="23">
        <f>SUM(E73+E75)</f>
        <v>220804025.8299998</v>
      </c>
      <c r="F76" s="24">
        <f>SUM(F73+F75)</f>
        <v>321704904.77999961</v>
      </c>
      <c r="G76" s="8"/>
    </row>
    <row r="77" spans="3:7" ht="13.5" thickBot="1">
      <c r="C77" s="10"/>
      <c r="D77" s="11"/>
      <c r="E77" s="17"/>
      <c r="F77" s="18"/>
      <c r="G77" s="8"/>
    </row>
    <row r="78" spans="3:7">
      <c r="C78" s="12" t="s">
        <v>52</v>
      </c>
      <c r="E78" s="9"/>
      <c r="F78" s="13"/>
    </row>
    <row r="79" spans="3:7">
      <c r="E79" s="14"/>
      <c r="F79" s="15"/>
    </row>
    <row r="80" spans="3:7" ht="2.25" customHeight="1">
      <c r="E80" s="14"/>
      <c r="F80" s="16"/>
    </row>
    <row r="81" spans="5:14" s="1" customFormat="1" ht="3.75" customHeight="1">
      <c r="E81" s="2"/>
      <c r="F81" s="2"/>
      <c r="G81" s="2"/>
      <c r="H81" s="29"/>
      <c r="I81" s="2"/>
      <c r="J81" s="2"/>
      <c r="K81" s="2"/>
      <c r="L81" s="2"/>
      <c r="M81" s="2"/>
      <c r="N81" s="2"/>
    </row>
    <row r="82" spans="5:14" s="1" customFormat="1">
      <c r="E82" s="14"/>
      <c r="F82" s="16"/>
      <c r="G82" s="2"/>
      <c r="H82" s="29"/>
      <c r="I82" s="2"/>
      <c r="J82" s="2"/>
      <c r="K82" s="2"/>
      <c r="L82" s="2"/>
      <c r="M82" s="2"/>
      <c r="N82" s="2"/>
    </row>
    <row r="83" spans="5:14" s="1" customFormat="1">
      <c r="E83" s="14"/>
      <c r="F83" s="16"/>
      <c r="G83" s="2"/>
      <c r="H83" s="29"/>
      <c r="I83" s="2"/>
      <c r="J83" s="2"/>
      <c r="K83" s="2"/>
      <c r="L83" s="2"/>
      <c r="M83" s="2"/>
      <c r="N83" s="2"/>
    </row>
    <row r="84" spans="5:14" s="1" customFormat="1">
      <c r="E84" s="14"/>
      <c r="F84" s="16"/>
      <c r="G84" s="2"/>
      <c r="H84" s="29"/>
      <c r="I84" s="2"/>
      <c r="J84" s="2"/>
      <c r="K84" s="2"/>
      <c r="L84" s="2"/>
      <c r="M84" s="2"/>
      <c r="N84" s="2"/>
    </row>
  </sheetData>
  <mergeCells count="70">
    <mergeCell ref="C7:D7"/>
    <mergeCell ref="C1:F1"/>
    <mergeCell ref="C2:F2"/>
    <mergeCell ref="C3:F3"/>
    <mergeCell ref="C4:D4"/>
    <mergeCell ref="C6:D6"/>
    <mergeCell ref="F16:F17"/>
    <mergeCell ref="C18:D18"/>
    <mergeCell ref="C8:D8"/>
    <mergeCell ref="C9:D9"/>
    <mergeCell ref="C10:D10"/>
    <mergeCell ref="C11:D11"/>
    <mergeCell ref="C12:D12"/>
    <mergeCell ref="C13:D13"/>
    <mergeCell ref="C25:D25"/>
    <mergeCell ref="C14:D14"/>
    <mergeCell ref="C15:D15"/>
    <mergeCell ref="C16:D17"/>
    <mergeCell ref="E16:E17"/>
    <mergeCell ref="C19:D19"/>
    <mergeCell ref="C20:D20"/>
    <mergeCell ref="C21:D21"/>
    <mergeCell ref="C22:D22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50:D50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64:D64"/>
    <mergeCell ref="C51:D51"/>
    <mergeCell ref="C52:D52"/>
    <mergeCell ref="C53:D53"/>
    <mergeCell ref="C54:D54"/>
    <mergeCell ref="C55:D55"/>
    <mergeCell ref="C57:D57"/>
    <mergeCell ref="C59:D59"/>
    <mergeCell ref="C60:D60"/>
    <mergeCell ref="C61:D61"/>
    <mergeCell ref="C62:D62"/>
    <mergeCell ref="C63:D63"/>
    <mergeCell ref="C71:D71"/>
    <mergeCell ref="C73:D73"/>
    <mergeCell ref="C75:D75"/>
    <mergeCell ref="C76:D76"/>
    <mergeCell ref="C65:D65"/>
    <mergeCell ref="C66:D66"/>
    <mergeCell ref="C67:D67"/>
    <mergeCell ref="C68:D68"/>
    <mergeCell ref="C69:D69"/>
    <mergeCell ref="C70:D70"/>
  </mergeCells>
  <printOptions horizontalCentered="1"/>
  <pageMargins left="0.19685039370078741" right="0.19685039370078741" top="0.19685039370078741" bottom="0.19685039370078741" header="0.31496062992125984" footer="0.17"/>
  <pageSetup scale="75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2024-04-16T21:02:50Z</cp:lastPrinted>
  <dcterms:created xsi:type="dcterms:W3CDTF">2022-12-20T18:39:11Z</dcterms:created>
  <dcterms:modified xsi:type="dcterms:W3CDTF">2024-04-26T18:11:40Z</dcterms:modified>
</cp:coreProperties>
</file>