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21\Presupuesto\CONAC\Diciembre\3 INFORMACIÓN PROGRAMÁTICA\"/>
    </mc:Choice>
  </mc:AlternateContent>
  <bookViews>
    <workbookView xWindow="0" yWindow="0" windowWidth="28800" windowHeight="1242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J11" i="9" s="1"/>
  <c r="I16" i="9"/>
  <c r="I11" i="9" s="1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<sst xmlns="http://schemas.openxmlformats.org/spreadsheetml/2006/main" count="46" uniqueCount="46">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</sst>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1595619843.0500002</v>
      </c>
      <c r="G11" s="42">
        <f t="shared" ref="G11" si="0">G12+G16+G26+G31+G35+G41</f>
        <v>741077401.06999993</v>
      </c>
      <c r="H11" s="42">
        <f>H12+H16+H26+H31+H35+H41</f>
        <v>2336697244.1199999</v>
      </c>
      <c r="I11" s="42">
        <f t="shared" ref="I11:K11" si="1">I12+I16+I26+I31+I35+I41</f>
        <v>2044589419.4399998</v>
      </c>
      <c r="J11" s="42">
        <f t="shared" si="1"/>
        <v>2023455445.9099996</v>
      </c>
      <c r="K11" s="43">
        <f t="shared" si="1"/>
        <v>292107824.68000007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1595619843.0500002</v>
      </c>
      <c r="G16" s="42">
        <f t="shared" si="6"/>
        <v>741077401.06999993</v>
      </c>
      <c r="H16" s="42">
        <f>SUM(H17:H24)</f>
        <v>2336697244.1199999</v>
      </c>
      <c r="I16" s="42">
        <f t="shared" ref="I16:K16" si="7">SUM(I17:I24)</f>
        <v>2044589419.4399998</v>
      </c>
      <c r="J16" s="42">
        <f t="shared" si="7"/>
        <v>2023455445.9099996</v>
      </c>
      <c r="K16" s="43">
        <f t="shared" si="7"/>
        <v>292107824.68000007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1595619843.0500002</v>
      </c>
      <c r="G17" s="44">
        <v>741077401.06999993</v>
      </c>
      <c r="H17" s="44">
        <f t="shared" si="4"/>
        <v>2336697244.1199999</v>
      </c>
      <c r="I17" s="44">
        <v>2044589419.4399998</v>
      </c>
      <c r="J17" s="44">
        <v>2023455445.9099996</v>
      </c>
      <c r="K17" s="45">
        <f t="shared" si="5"/>
        <v>292107824.68000007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839782317</v>
      </c>
      <c r="G46" s="42">
        <v>234190372.31999999</v>
      </c>
      <c r="H46" s="42">
        <f>IF(AND(F46&gt;=0,G46&gt;=0),(F46+G46),"-")</f>
        <v>1073972689.3199999</v>
      </c>
      <c r="I46" s="42">
        <v>1073970697.24</v>
      </c>
      <c r="J46" s="42">
        <v>1073970697.24</v>
      </c>
      <c r="K46" s="43">
        <f t="shared" ref="K46" si="16">IF(AND(H46&gt;=0,I46&gt;=0),(H46-I46),"-")</f>
        <v>1992.0799999237061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>
        <v>10545971.710000001</v>
      </c>
      <c r="H48" s="42">
        <f>IF(AND(F48&gt;=0,G48&gt;=0),(F48+G48),"-")</f>
        <v>10545971.710000001</v>
      </c>
      <c r="I48" s="42">
        <v>10408421.25</v>
      </c>
      <c r="J48" s="42">
        <v>10408421.25</v>
      </c>
      <c r="K48" s="43">
        <f t="shared" ref="K48" si="17">H48-I48</f>
        <v>137550.46000000089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2435402160.0500002</v>
      </c>
      <c r="G51" s="42">
        <f>G48+G46+G44+G11</f>
        <v>985813745.0999999</v>
      </c>
      <c r="H51" s="42">
        <f>H48+H46+H44+H11</f>
        <v>3421215905.1499996</v>
      </c>
      <c r="I51" s="42">
        <f t="shared" ref="I51:K51" si="18">I48+I46+I44+I11</f>
        <v>3128968537.9299998</v>
      </c>
      <c r="J51" s="42">
        <f t="shared" si="18"/>
        <v>3107834564.3999996</v>
      </c>
      <c r="K51" s="43">
        <f t="shared" si="18"/>
        <v>292247367.21999997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2020-10-09T21:56:03Z</cp:lastPrinted>
  <dcterms:created xsi:type="dcterms:W3CDTF">2014-11-13T18:34:23Z</dcterms:created>
  <dcterms:modified xsi:type="dcterms:W3CDTF">2022-01-27T00:02:09Z</dcterms:modified>
</cp:coreProperties>
</file>