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20" activeTab="0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52511"/>
</workbook>
</file>

<file path=xl/sharedStrings.xml><?xml version="1.0" encoding="utf-8"?>
<sst xmlns="http://schemas.openxmlformats.org/spreadsheetml/2006/main" count="97" uniqueCount="97">
  <si>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</si>
  <si>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</si>
  <si>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</si>
  <si>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</si>
  <si>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</si>
  <si>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</si>
  <si>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</si>
  <si>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</si>
  <si>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</si>
  <si>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</si>
  <si>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</si>
  <si>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</si>
  <si>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</si>
  <si>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</si>
  <si>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</si>
  <si>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</si>
  <si>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</si>
  <si>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</si>
  <si>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</si>
  <si>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</si>
  <si>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</si>
  <si>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</si>
  <si>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</si>
  <si>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</si>
  <si>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</si>
  <si>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</si>
  <si>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</si>
  <si>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</si>
  <si>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</si>
  <si>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</si>
  <si>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</si>
  <si>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</si>
  <si>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</si>
  <si>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</si>
  <si>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</si>
  <si>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</si>
  <si>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</si>
  <si>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</si>
  <si>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</si>
  <si>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</si>
  <si>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</si>
  <si>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</si>
  <si>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</si>
  <si>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</si>
  <si>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</si>
  <si>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</si>
  <si>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</si>
  <si>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</si>
  <si>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</si>
  <si>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</si>
  <si>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</si>
  <si>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</si>
  <si>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</si>
  <si>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</si>
  <si>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</si>
  <si>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</si>
  <si>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</si>
  <si>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</si>
  <si>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</si>
  <si>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</si>
  <si>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</si>
  <si>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</si>
  <si>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</si>
  <si>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</si>
  <si>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</si>
  <si>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</si>
  <si>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</si>
  <si>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</si>
  <si>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</si>
  <si>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</si>
  <si>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</si>
  <si>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</si>
  <si>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</si>
  <si>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</si>
  <si>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</si>
  <si>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</si>
  <si>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</si>
  <si>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</si>
  <si>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</si>
  <si>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</si>
  <si>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</si>
  <si>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</si>
  <si>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</si>
  <si>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</si>
  <si>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</si>
  <si>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</si>
  <si>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</si>
  <si>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</si>
  <si>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</si>
  <si>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</si>
  <si>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</si>
  <si>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</si>
  <si>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</si>
  <si>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</si>
  <si>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</si>
  <si>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 xml:space="preserve">     Adeudos de Ejercicios Fiscales Anteriores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</si>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</sst>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2"/>
    </font>
    <font>
      <sz val="9"/>
      <color indexed="8"/>
      <name val="Gotham Book"/>
      <family val="2"/>
    </font>
    <font>
      <sz val="11"/>
      <color theme="1"/>
      <name val="Gotham Book"/>
      <family val="2"/>
    </font>
    <font>
      <sz val="8"/>
      <color theme="1"/>
      <name val="Gotham Book"/>
      <family val="2"/>
    </font>
    <font>
      <sz val="9"/>
      <color rgb="FF000000"/>
      <name val="Gotham Book"/>
      <family val="2"/>
    </font>
    <font>
      <b/>
      <sz val="9"/>
      <color theme="1"/>
      <name val="Gotham Book"/>
      <family val="2"/>
    </font>
    <font>
      <sz val="10"/>
      <color theme="1"/>
      <name val="Gotham Book"/>
      <family val="2"/>
    </font>
    <font>
      <b/>
      <sz val="9"/>
      <color rgb="FF000000"/>
      <name val="Gotham Book"/>
      <family val="2"/>
    </font>
    <font>
      <sz val="9"/>
      <color rgb="FF000000"/>
      <name val="Calibri"/>
      <family val="2"/>
      <scheme val="minor"/>
    </font>
    <font>
      <sz val="9"/>
      <color theme="1"/>
      <name val="Gotham Book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9"/>
      <color theme="1"/>
      <name val="HelveticaNeueLT Std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20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66" fontId="6" fillId="0" borderId="0" xfId="0" applyNumberFormat="1" applyFont="1"/>
    <xf numFmtId="167" fontId="10" fillId="0" borderId="0" xfId="0" applyNumberFormat="1" applyFont="1"/>
    <xf numFmtId="43" fontId="4" fillId="2" borderId="4" xfId="20" applyNumberFormat="1" applyFont="1" applyFill="1" applyBorder="1" applyAlignment="1">
      <alignment horizontal="right" vertical="center"/>
    </xf>
    <xf numFmtId="43" fontId="4" fillId="2" borderId="5" xfId="20" applyNumberFormat="1" applyFont="1" applyFill="1" applyBorder="1" applyAlignment="1">
      <alignment horizontal="right" vertical="center"/>
    </xf>
    <xf numFmtId="43" fontId="5" fillId="2" borderId="6" xfId="20" applyNumberFormat="1" applyFont="1" applyFill="1" applyBorder="1" applyAlignment="1" applyProtection="1">
      <alignment horizontal="right" vertical="center"/>
      <protection locked="0"/>
    </xf>
    <xf numFmtId="43" fontId="5" fillId="2" borderId="7" xfId="20" applyNumberFormat="1" applyFont="1" applyFill="1" applyBorder="1" applyAlignment="1" applyProtection="1">
      <alignment horizontal="right" vertical="center"/>
      <protection locked="0"/>
    </xf>
    <xf numFmtId="43" fontId="4" fillId="2" borderId="6" xfId="20" applyNumberFormat="1" applyFont="1" applyFill="1" applyBorder="1" applyAlignment="1">
      <alignment horizontal="right" vertical="center"/>
    </xf>
    <xf numFmtId="43" fontId="4" fillId="2" borderId="7" xfId="20" applyNumberFormat="1" applyFont="1" applyFill="1" applyBorder="1" applyAlignment="1">
      <alignment horizontal="right" vertical="center"/>
    </xf>
    <xf numFmtId="43" fontId="5" fillId="2" borderId="6" xfId="20" applyNumberFormat="1" applyFont="1" applyFill="1" applyBorder="1" applyAlignment="1">
      <alignment horizontal="right" vertical="center"/>
    </xf>
    <xf numFmtId="43" fontId="5" fillId="2" borderId="7" xfId="20" applyNumberFormat="1" applyFont="1" applyFill="1" applyBorder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5" fillId="2" borderId="8" xfId="20" applyNumberFormat="1" applyFont="1" applyFill="1" applyBorder="1" applyAlignment="1">
      <alignment horizontal="right" vertical="center"/>
    </xf>
    <xf numFmtId="43" fontId="4" fillId="2" borderId="9" xfId="20" applyNumberFormat="1" applyFont="1" applyFill="1" applyBorder="1" applyAlignment="1">
      <alignment horizontal="right" vertical="center"/>
    </xf>
    <xf numFmtId="43" fontId="13" fillId="0" borderId="0" xfId="0" applyNumberFormat="1" applyFont="1"/>
    <xf numFmtId="0" fontId="14" fillId="0" borderId="0" xfId="0" applyFont="1"/>
    <xf numFmtId="0" fontId="14" fillId="3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/>
    <xf numFmtId="0" fontId="14" fillId="3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 horizontal="center"/>
    </xf>
    <xf numFmtId="37" fontId="9" fillId="0" borderId="10" xfId="20" applyNumberFormat="1" applyFont="1" applyFill="1" applyBorder="1" applyAlignment="1" applyProtection="1">
      <alignment horizontal="center" vertical="center" wrapText="1"/>
      <protection/>
    </xf>
    <xf numFmtId="37" fontId="9" fillId="0" borderId="11" xfId="20" applyNumberFormat="1" applyFont="1" applyFill="1" applyBorder="1" applyAlignment="1" applyProtection="1">
      <alignment horizontal="center" vertical="center" wrapText="1"/>
      <protection/>
    </xf>
    <xf numFmtId="37" fontId="9" fillId="0" borderId="12" xfId="2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37" fontId="9" fillId="0" borderId="13" xfId="20" applyNumberFormat="1" applyFont="1" applyFill="1" applyBorder="1" applyAlignment="1" applyProtection="1">
      <alignment horizontal="center" vertical="center" wrapText="1"/>
      <protection/>
    </xf>
    <xf numFmtId="37" fontId="9" fillId="0" borderId="15" xfId="20" applyNumberFormat="1" applyFont="1" applyFill="1" applyBorder="1" applyAlignment="1" applyProtection="1">
      <alignment horizontal="center" vertical="center"/>
      <protection/>
    </xf>
    <xf numFmtId="37" fontId="9" fillId="0" borderId="1" xfId="20" applyNumberFormat="1" applyFont="1" applyFill="1" applyBorder="1" applyAlignment="1" applyProtection="1">
      <alignment horizontal="center" vertical="center"/>
      <protection/>
    </xf>
    <xf numFmtId="37" fontId="9" fillId="0" borderId="16" xfId="20" applyNumberFormat="1" applyFont="1" applyFill="1" applyBorder="1" applyAlignment="1" applyProtection="1">
      <alignment horizontal="center" vertical="center"/>
      <protection/>
    </xf>
    <xf numFmtId="37" fontId="9" fillId="0" borderId="17" xfId="20" applyNumberFormat="1" applyFont="1" applyFill="1" applyBorder="1" applyAlignment="1" applyProtection="1">
      <alignment horizontal="center" vertical="center"/>
      <protection/>
    </xf>
    <xf numFmtId="37" fontId="9" fillId="0" borderId="18" xfId="20" applyNumberFormat="1" applyFont="1" applyFill="1" applyBorder="1" applyAlignment="1" applyProtection="1">
      <alignment horizontal="center" vertical="center"/>
      <protection/>
    </xf>
    <xf numFmtId="37" fontId="9" fillId="0" borderId="2" xfId="20" applyNumberFormat="1" applyFont="1" applyFill="1" applyBorder="1" applyAlignment="1" applyProtection="1">
      <alignment horizontal="center"/>
      <protection/>
    </xf>
    <xf numFmtId="37" fontId="9" fillId="0" borderId="19" xfId="20" applyNumberFormat="1" applyFont="1" applyFill="1" applyBorder="1" applyAlignment="1" applyProtection="1">
      <alignment horizontal="center"/>
      <protection/>
    </xf>
    <xf numFmtId="37" fontId="9" fillId="0" borderId="3" xfId="20" applyNumberFormat="1" applyFont="1" applyFill="1" applyBorder="1" applyAlignment="1" applyProtection="1">
      <alignment horizontal="center"/>
      <protection/>
    </xf>
    <xf numFmtId="37" fontId="9" fillId="0" borderId="10" xfId="20" applyNumberFormat="1" applyFont="1" applyFill="1" applyBorder="1" applyAlignment="1" applyProtection="1">
      <alignment horizontal="center" vertical="center"/>
      <protection/>
    </xf>
    <xf numFmtId="37" fontId="9" fillId="0" borderId="12" xfId="20" applyNumberFormat="1" applyFont="1" applyFill="1" applyBorder="1" applyAlignment="1" applyProtection="1">
      <alignment horizontal="center" vertical="center"/>
      <protection/>
    </xf>
    <xf numFmtId="37" fontId="9" fillId="0" borderId="10" xfId="20" applyNumberFormat="1" applyFont="1" applyFill="1" applyBorder="1" applyAlignment="1" applyProtection="1">
      <alignment horizontal="center" wrapText="1"/>
      <protection/>
    </xf>
    <xf numFmtId="37" fontId="9" fillId="0" borderId="12" xfId="20" applyNumberFormat="1" applyFont="1" applyFill="1" applyBorder="1" applyAlignment="1" applyProtection="1">
      <alignment horizontal="center" wrapText="1"/>
      <protection/>
    </xf>
    <xf numFmtId="0" fontId="14" fillId="3" borderId="0" xfId="0" applyNumberFormat="1" applyFont="1" applyFill="1" applyBorder="1" applyAlignment="1" applyProtection="1">
      <alignment horizontal="center" wrapText="1"/>
      <protection locked="0"/>
    </xf>
    <xf numFmtId="37" fontId="9" fillId="0" borderId="13" xfId="20" applyNumberFormat="1" applyFont="1" applyFill="1" applyBorder="1" applyAlignment="1" applyProtection="1">
      <alignment horizontal="center"/>
      <protection/>
    </xf>
    <xf numFmtId="37" fontId="9" fillId="0" borderId="14" xfId="20" applyNumberFormat="1" applyFont="1" applyFill="1" applyBorder="1" applyAlignment="1" applyProtection="1">
      <alignment horizontal="center"/>
      <protection/>
    </xf>
    <xf numFmtId="37" fontId="9" fillId="0" borderId="15" xfId="20" applyNumberFormat="1" applyFont="1" applyFill="1" applyBorder="1" applyAlignment="1" applyProtection="1">
      <alignment horizontal="center"/>
      <protection/>
    </xf>
    <xf numFmtId="37" fontId="9" fillId="0" borderId="1" xfId="20" applyNumberFormat="1" applyFont="1" applyFill="1" applyBorder="1" applyAlignment="1" applyProtection="1">
      <alignment horizontal="center"/>
      <protection locked="0"/>
    </xf>
    <xf numFmtId="37" fontId="9" fillId="0" borderId="0" xfId="20" applyNumberFormat="1" applyFont="1" applyFill="1" applyBorder="1" applyAlignment="1" applyProtection="1">
      <alignment horizontal="center"/>
      <protection locked="0"/>
    </xf>
    <xf numFmtId="37" fontId="9" fillId="0" borderId="16" xfId="20" applyNumberFormat="1" applyFont="1" applyFill="1" applyBorder="1" applyAlignment="1" applyProtection="1">
      <alignment horizontal="center"/>
      <protection locked="0"/>
    </xf>
    <xf numFmtId="37" fontId="9" fillId="0" borderId="1" xfId="20" applyNumberFormat="1" applyFont="1" applyFill="1" applyBorder="1" applyAlignment="1" applyProtection="1">
      <alignment horizontal="center"/>
      <protection/>
    </xf>
    <xf numFmtId="37" fontId="9" fillId="0" borderId="0" xfId="20" applyNumberFormat="1" applyFont="1" applyFill="1" applyBorder="1" applyAlignment="1" applyProtection="1">
      <alignment horizontal="center"/>
      <protection/>
    </xf>
    <xf numFmtId="37" fontId="9" fillId="0" borderId="16" xfId="20" applyNumberFormat="1" applyFont="1" applyFill="1" applyBorder="1" applyAlignment="1" applyProtection="1">
      <alignment horizontal="center"/>
      <protection/>
    </xf>
    <xf numFmtId="37" fontId="9" fillId="0" borderId="17" xfId="20" applyNumberFormat="1" applyFont="1" applyFill="1" applyBorder="1" applyAlignment="1" applyProtection="1">
      <alignment horizontal="center"/>
      <protection/>
    </xf>
    <xf numFmtId="37" fontId="9" fillId="0" borderId="20" xfId="20" applyNumberFormat="1" applyFont="1" applyFill="1" applyBorder="1" applyAlignment="1" applyProtection="1">
      <alignment horizontal="center"/>
      <protection/>
    </xf>
    <xf numFmtId="37" fontId="9" fillId="0" borderId="18" xfId="20" applyNumberFormat="1" applyFont="1" applyFill="1" applyBorder="1" applyAlignment="1" applyProtection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92</xdr:row>
      <xdr:rowOff>76200</xdr:rowOff>
    </xdr:from>
    <xdr:to>
      <xdr:col>9</xdr:col>
      <xdr:colOff>0</xdr:colOff>
      <xdr:row>96</xdr:row>
      <xdr:rowOff>9525</xdr:rowOff>
    </xdr:to>
    <xdr:sp macro="" textlink="">
      <xdr:nvSpPr>
        <xdr:cNvPr id="2" name="CuadroTexto 1"/>
        <xdr:cNvSpPr txBox="1"/>
      </xdr:nvSpPr>
      <xdr:spPr>
        <a:xfrm>
          <a:off x="8524875" y="16897350"/>
          <a:ext cx="29813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3933825</xdr:colOff>
      <xdr:row>92</xdr:row>
      <xdr:rowOff>76200</xdr:rowOff>
    </xdr:from>
    <xdr:to>
      <xdr:col>5</xdr:col>
      <xdr:colOff>619125</xdr:colOff>
      <xdr:row>95</xdr:row>
      <xdr:rowOff>152400</xdr:rowOff>
    </xdr:to>
    <xdr:sp macro="" textlink="">
      <xdr:nvSpPr>
        <xdr:cNvPr id="3" name="CuadroTexto 2"/>
        <xdr:cNvSpPr txBox="1"/>
      </xdr:nvSpPr>
      <xdr:spPr>
        <a:xfrm>
          <a:off x="4800600" y="16897350"/>
          <a:ext cx="30003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504825</xdr:colOff>
      <xdr:row>92</xdr:row>
      <xdr:rowOff>76200</xdr:rowOff>
    </xdr:from>
    <xdr:to>
      <xdr:col>2</xdr:col>
      <xdr:colOff>2981325</xdr:colOff>
      <xdr:row>95</xdr:row>
      <xdr:rowOff>152400</xdr:rowOff>
    </xdr:to>
    <xdr:sp macro="" textlink="">
      <xdr:nvSpPr>
        <xdr:cNvPr id="4" name="CuadroTexto 3"/>
        <xdr:cNvSpPr txBox="1"/>
      </xdr:nvSpPr>
      <xdr:spPr>
        <a:xfrm>
          <a:off x="609600" y="16897350"/>
          <a:ext cx="32385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2"/>
  <sheetViews>
    <sheetView showGridLines="0" tabSelected="1" workbookViewId="0" topLeftCell="A7">
      <pane ySplit="4" topLeftCell="A11" activePane="bottomLeft" state="frozen"/>
      <selection pane="topLeft" activeCell="A7" sqref="A7"/>
      <selection pane="bottomLeft" activeCell="I11" sqref="I11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7.57421875" style="1" bestFit="1" customWidth="1"/>
    <col min="5" max="5" width="17.8515625" style="1" customWidth="1"/>
    <col min="6" max="6" width="15.57421875" style="1" customWidth="1"/>
    <col min="7" max="8" width="15.8515625" style="1" bestFit="1" customWidth="1"/>
    <col min="9" max="9" width="17.57421875" style="1" bestFit="1" customWidth="1"/>
    <col min="10" max="10" width="1.421875" style="1" customWidth="1"/>
    <col min="11" max="12" width="18.57421875" style="1" bestFit="1" customWidth="1"/>
    <col min="13" max="16384" width="11.421875" style="1" customWidth="1"/>
  </cols>
  <sheetData>
    <row r="1" ht="10.5" customHeight="1" thickBot="1"/>
    <row r="2" spans="2:9" ht="16.5" customHeight="1">
      <c r="B2" s="59" t="s">
        <v>83</v>
      </c>
      <c r="C2" s="60"/>
      <c r="D2" s="60"/>
      <c r="E2" s="60"/>
      <c r="F2" s="60"/>
      <c r="G2" s="60"/>
      <c r="H2" s="60"/>
      <c r="I2" s="61"/>
    </row>
    <row r="3" spans="2:9" ht="16.5" customHeight="1">
      <c r="B3" s="62" t="s">
        <v>4</v>
      </c>
      <c r="C3" s="63"/>
      <c r="D3" s="63"/>
      <c r="E3" s="63"/>
      <c r="F3" s="63"/>
      <c r="G3" s="63"/>
      <c r="H3" s="63"/>
      <c r="I3" s="64"/>
    </row>
    <row r="4" spans="2:9" ht="16.5" customHeight="1">
      <c r="B4" s="65" t="s">
        <v>80</v>
      </c>
      <c r="C4" s="66"/>
      <c r="D4" s="66"/>
      <c r="E4" s="66"/>
      <c r="F4" s="66"/>
      <c r="G4" s="66"/>
      <c r="H4" s="66"/>
      <c r="I4" s="67"/>
    </row>
    <row r="5" spans="2:9" ht="16.5" customHeight="1">
      <c r="B5" s="65" t="s">
        <v>96</v>
      </c>
      <c r="C5" s="66"/>
      <c r="D5" s="66"/>
      <c r="E5" s="66"/>
      <c r="F5" s="66"/>
      <c r="G5" s="66"/>
      <c r="H5" s="66"/>
      <c r="I5" s="67"/>
    </row>
    <row r="6" spans="2:9" ht="16.5" customHeight="1" thickBot="1">
      <c r="B6" s="68" t="s">
        <v>90</v>
      </c>
      <c r="C6" s="69"/>
      <c r="D6" s="69"/>
      <c r="E6" s="69"/>
      <c r="F6" s="69"/>
      <c r="G6" s="69"/>
      <c r="H6" s="69"/>
      <c r="I6" s="70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45" t="s">
        <v>5</v>
      </c>
      <c r="C8" s="46"/>
      <c r="D8" s="51" t="s">
        <v>6</v>
      </c>
      <c r="E8" s="52"/>
      <c r="F8" s="52"/>
      <c r="G8" s="52"/>
      <c r="H8" s="53"/>
      <c r="I8" s="38" t="s">
        <v>7</v>
      </c>
    </row>
    <row r="9" spans="2:9" ht="24.75" customHeight="1">
      <c r="B9" s="47"/>
      <c r="C9" s="48"/>
      <c r="D9" s="54" t="s">
        <v>8</v>
      </c>
      <c r="E9" s="56" t="s">
        <v>9</v>
      </c>
      <c r="F9" s="54" t="s">
        <v>0</v>
      </c>
      <c r="G9" s="54" t="s">
        <v>1</v>
      </c>
      <c r="H9" s="54" t="s">
        <v>10</v>
      </c>
      <c r="I9" s="39"/>
    </row>
    <row r="10" spans="2:9" ht="14.25" customHeight="1" thickBot="1">
      <c r="B10" s="49"/>
      <c r="C10" s="50"/>
      <c r="D10" s="55"/>
      <c r="E10" s="57"/>
      <c r="F10" s="55"/>
      <c r="G10" s="55"/>
      <c r="H10" s="55"/>
      <c r="I10" s="40"/>
    </row>
    <row r="11" spans="2:14" ht="14.25" customHeight="1">
      <c r="B11" s="43" t="s">
        <v>12</v>
      </c>
      <c r="C11" s="44"/>
      <c r="D11" s="16">
        <f aca="true" t="shared" si="0" ref="D11:I11">SUM(D12:D18)</f>
        <v>146696108</v>
      </c>
      <c r="E11" s="16">
        <f t="shared" si="0"/>
        <v>7674932.870000001</v>
      </c>
      <c r="F11" s="16">
        <f t="shared" si="0"/>
        <v>154371040.87</v>
      </c>
      <c r="G11" s="16">
        <f t="shared" si="0"/>
        <v>152268394.72</v>
      </c>
      <c r="H11" s="16">
        <f t="shared" si="0"/>
        <v>151100646.12</v>
      </c>
      <c r="I11" s="17">
        <f t="shared" si="0"/>
        <v>2102646.1499999994</v>
      </c>
      <c r="K11" s="7">
        <f>+H11+G11</f>
        <v>303369040.84000003</v>
      </c>
      <c r="L11" s="7">
        <f>+F11-K11</f>
        <v>-148997999.97000003</v>
      </c>
      <c r="N11" s="7"/>
    </row>
    <row r="12" spans="2:9" ht="14.25" customHeight="1">
      <c r="B12" s="4"/>
      <c r="C12" s="3" t="s">
        <v>13</v>
      </c>
      <c r="D12" s="18">
        <v>60847552</v>
      </c>
      <c r="E12" s="18">
        <v>-5058096.42</v>
      </c>
      <c r="F12" s="18">
        <f aca="true" t="shared" si="1" ref="F12">D12+E12</f>
        <v>55789455.58</v>
      </c>
      <c r="G12" s="18">
        <v>54835164.04</v>
      </c>
      <c r="H12" s="18">
        <v>54835164.04</v>
      </c>
      <c r="I12" s="19">
        <f>F12-G12</f>
        <v>954291.5399999991</v>
      </c>
    </row>
    <row r="13" spans="2:9" ht="14.25" customHeight="1">
      <c r="B13" s="4"/>
      <c r="C13" s="3" t="s">
        <v>14</v>
      </c>
      <c r="D13" s="18"/>
      <c r="E13" s="18">
        <v>1936173.42</v>
      </c>
      <c r="F13" s="18">
        <f aca="true" t="shared" si="2" ref="F13:F18">D13+E13</f>
        <v>1936173.42</v>
      </c>
      <c r="G13" s="18">
        <v>1936173.42</v>
      </c>
      <c r="H13" s="18">
        <v>1936173.42</v>
      </c>
      <c r="I13" s="19">
        <f aca="true" t="shared" si="3" ref="I13:I18">F13-G13</f>
        <v>0</v>
      </c>
    </row>
    <row r="14" spans="2:11" ht="14.25" customHeight="1">
      <c r="B14" s="4"/>
      <c r="C14" s="3" t="s">
        <v>15</v>
      </c>
      <c r="D14" s="18">
        <v>52677570</v>
      </c>
      <c r="E14" s="18">
        <v>-78165.58999999985</v>
      </c>
      <c r="F14" s="18">
        <f t="shared" si="2"/>
        <v>52599404.41</v>
      </c>
      <c r="G14" s="18">
        <v>51878842.79</v>
      </c>
      <c r="H14" s="18">
        <v>51878842.79</v>
      </c>
      <c r="I14" s="19">
        <f t="shared" si="3"/>
        <v>720561.6199999973</v>
      </c>
      <c r="K14" s="7"/>
    </row>
    <row r="15" spans="2:9" ht="14.25" customHeight="1">
      <c r="B15" s="4"/>
      <c r="C15" s="3" t="s">
        <v>16</v>
      </c>
      <c r="D15" s="18">
        <v>16309252</v>
      </c>
      <c r="E15" s="18">
        <v>2014346.9200000002</v>
      </c>
      <c r="F15" s="18">
        <f t="shared" si="2"/>
        <v>18323598.92</v>
      </c>
      <c r="G15" s="18">
        <v>18198176.48</v>
      </c>
      <c r="H15" s="18">
        <v>18198176.48</v>
      </c>
      <c r="I15" s="19">
        <f t="shared" si="3"/>
        <v>125422.44000000134</v>
      </c>
    </row>
    <row r="16" spans="2:11" ht="14.25" customHeight="1">
      <c r="B16" s="4"/>
      <c r="C16" s="3" t="s">
        <v>17</v>
      </c>
      <c r="D16" s="18">
        <v>14129433</v>
      </c>
      <c r="E16" s="18">
        <v>7370948.130000001</v>
      </c>
      <c r="F16" s="18">
        <f t="shared" si="2"/>
        <v>21500381.130000003</v>
      </c>
      <c r="G16" s="18">
        <v>21202920.12</v>
      </c>
      <c r="H16" s="18">
        <v>21202920.12</v>
      </c>
      <c r="I16" s="19">
        <f t="shared" si="3"/>
        <v>297461.01000000164</v>
      </c>
      <c r="K16" s="7"/>
    </row>
    <row r="17" spans="2:9" ht="14.25" customHeight="1">
      <c r="B17" s="4"/>
      <c r="C17" s="3" t="s">
        <v>18</v>
      </c>
      <c r="D17" s="18"/>
      <c r="E17" s="18"/>
      <c r="F17" s="18">
        <f t="shared" si="2"/>
        <v>0</v>
      </c>
      <c r="G17" s="18"/>
      <c r="H17" s="18"/>
      <c r="I17" s="19">
        <f t="shared" si="3"/>
        <v>0</v>
      </c>
    </row>
    <row r="18" spans="2:9" ht="14.25" customHeight="1">
      <c r="B18" s="4"/>
      <c r="C18" s="3" t="s">
        <v>19</v>
      </c>
      <c r="D18" s="18">
        <v>2732301</v>
      </c>
      <c r="E18" s="18">
        <v>1489726.41</v>
      </c>
      <c r="F18" s="18">
        <f t="shared" si="2"/>
        <v>4222027.41</v>
      </c>
      <c r="G18" s="18">
        <v>4217117.87</v>
      </c>
      <c r="H18" s="18">
        <v>3049369.27</v>
      </c>
      <c r="I18" s="19">
        <f t="shared" si="3"/>
        <v>4909.540000000037</v>
      </c>
    </row>
    <row r="19" spans="2:12" ht="14.25" customHeight="1">
      <c r="B19" s="41" t="s">
        <v>20</v>
      </c>
      <c r="C19" s="42"/>
      <c r="D19" s="20">
        <f aca="true" t="shared" si="4" ref="D19:I19">SUM(D20:D28)</f>
        <v>13882341</v>
      </c>
      <c r="E19" s="20">
        <f t="shared" si="4"/>
        <v>1.7462298274040222E-10</v>
      </c>
      <c r="F19" s="20">
        <f t="shared" si="4"/>
        <v>13882341</v>
      </c>
      <c r="G19" s="20">
        <f t="shared" si="4"/>
        <v>13002964.519999998</v>
      </c>
      <c r="H19" s="20">
        <f>SUM(H20:H28)</f>
        <v>13002964.519999998</v>
      </c>
      <c r="I19" s="21">
        <f t="shared" si="4"/>
        <v>879376.4800000006</v>
      </c>
      <c r="K19" s="7">
        <f>+H19+G19</f>
        <v>26005929.039999995</v>
      </c>
      <c r="L19" s="7">
        <f>+F19-K19</f>
        <v>-12123588.039999995</v>
      </c>
    </row>
    <row r="20" spans="2:9" ht="24">
      <c r="B20" s="4"/>
      <c r="C20" s="3" t="s">
        <v>21</v>
      </c>
      <c r="D20" s="18">
        <v>8419080</v>
      </c>
      <c r="E20" s="18">
        <v>-275542.28</v>
      </c>
      <c r="F20" s="22">
        <f aca="true" t="shared" si="5" ref="F20:F28">D20+E20</f>
        <v>8143537.72</v>
      </c>
      <c r="G20" s="18">
        <v>7628453.68</v>
      </c>
      <c r="H20" s="18">
        <v>7628453.68</v>
      </c>
      <c r="I20" s="23">
        <f aca="true" t="shared" si="6" ref="I20:I28">F20-G20</f>
        <v>515084.04000000004</v>
      </c>
    </row>
    <row r="21" spans="2:9" ht="14.25" customHeight="1">
      <c r="B21" s="4"/>
      <c r="C21" s="3" t="s">
        <v>22</v>
      </c>
      <c r="D21" s="18"/>
      <c r="E21" s="18"/>
      <c r="F21" s="22">
        <f t="shared" si="5"/>
        <v>0</v>
      </c>
      <c r="G21" s="18"/>
      <c r="H21" s="18"/>
      <c r="I21" s="23">
        <f t="shared" si="6"/>
        <v>0</v>
      </c>
    </row>
    <row r="22" spans="2:9" ht="14.25" customHeight="1">
      <c r="B22" s="4"/>
      <c r="C22" s="3" t="s">
        <v>23</v>
      </c>
      <c r="D22" s="18"/>
      <c r="E22" s="18"/>
      <c r="F22" s="22">
        <f t="shared" si="5"/>
        <v>0</v>
      </c>
      <c r="G22" s="18"/>
      <c r="H22" s="18"/>
      <c r="I22" s="23">
        <f t="shared" si="6"/>
        <v>0</v>
      </c>
    </row>
    <row r="23" spans="2:9" ht="14.25" customHeight="1">
      <c r="B23" s="4"/>
      <c r="C23" s="3" t="s">
        <v>24</v>
      </c>
      <c r="D23" s="18">
        <v>700000</v>
      </c>
      <c r="E23" s="18">
        <v>447451.28</v>
      </c>
      <c r="F23" s="22">
        <f t="shared" si="5"/>
        <v>1147451.28</v>
      </c>
      <c r="G23" s="18">
        <v>1088629.78</v>
      </c>
      <c r="H23" s="18">
        <v>1088629.78</v>
      </c>
      <c r="I23" s="23">
        <f t="shared" si="6"/>
        <v>58821.5</v>
      </c>
    </row>
    <row r="24" spans="2:9" ht="14.25" customHeight="1">
      <c r="B24" s="4"/>
      <c r="C24" s="3" t="s">
        <v>25</v>
      </c>
      <c r="D24" s="18">
        <v>110000</v>
      </c>
      <c r="E24" s="18">
        <v>-85371.34</v>
      </c>
      <c r="F24" s="22">
        <f t="shared" si="5"/>
        <v>24628.660000000003</v>
      </c>
      <c r="G24" s="18">
        <v>14539.26</v>
      </c>
      <c r="H24" s="18">
        <v>14539.26</v>
      </c>
      <c r="I24" s="23">
        <f t="shared" si="6"/>
        <v>10089.400000000003</v>
      </c>
    </row>
    <row r="25" spans="2:9" ht="14.25" customHeight="1">
      <c r="B25" s="4"/>
      <c r="C25" s="3" t="s">
        <v>26</v>
      </c>
      <c r="D25" s="18">
        <v>1443261</v>
      </c>
      <c r="E25" s="18">
        <v>-495922.92</v>
      </c>
      <c r="F25" s="22">
        <f t="shared" si="5"/>
        <v>947338.0800000001</v>
      </c>
      <c r="G25" s="18">
        <v>840340</v>
      </c>
      <c r="H25" s="18">
        <v>840340</v>
      </c>
      <c r="I25" s="23">
        <f t="shared" si="6"/>
        <v>106998.08000000007</v>
      </c>
    </row>
    <row r="26" spans="2:9" ht="14.25" customHeight="1">
      <c r="B26" s="4"/>
      <c r="C26" s="3" t="s">
        <v>27</v>
      </c>
      <c r="D26" s="18">
        <v>2080000</v>
      </c>
      <c r="E26" s="18">
        <v>332506.91000000015</v>
      </c>
      <c r="F26" s="22">
        <f t="shared" si="5"/>
        <v>2412506.91</v>
      </c>
      <c r="G26" s="18">
        <v>2376864.11</v>
      </c>
      <c r="H26" s="18">
        <v>2376864.11</v>
      </c>
      <c r="I26" s="23">
        <f t="shared" si="6"/>
        <v>35642.80000000028</v>
      </c>
    </row>
    <row r="27" spans="2:9" ht="14.25" customHeight="1">
      <c r="B27" s="4"/>
      <c r="C27" s="3" t="s">
        <v>28</v>
      </c>
      <c r="D27" s="18"/>
      <c r="E27" s="18"/>
      <c r="F27" s="22">
        <f t="shared" si="5"/>
        <v>0</v>
      </c>
      <c r="G27" s="18"/>
      <c r="H27" s="18"/>
      <c r="I27" s="23">
        <f t="shared" si="6"/>
        <v>0</v>
      </c>
    </row>
    <row r="28" spans="2:11" ht="14.25" customHeight="1">
      <c r="B28" s="4"/>
      <c r="C28" s="3" t="s">
        <v>29</v>
      </c>
      <c r="D28" s="18">
        <v>1130000</v>
      </c>
      <c r="E28" s="18">
        <v>76878.35000000003</v>
      </c>
      <c r="F28" s="22">
        <f t="shared" si="5"/>
        <v>1206878.35</v>
      </c>
      <c r="G28" s="18">
        <v>1054137.69</v>
      </c>
      <c r="H28" s="18">
        <v>1054137.69</v>
      </c>
      <c r="I28" s="23">
        <f t="shared" si="6"/>
        <v>152740.66000000015</v>
      </c>
      <c r="K28" s="7"/>
    </row>
    <row r="29" spans="2:12" ht="14.25" customHeight="1">
      <c r="B29" s="41" t="s">
        <v>30</v>
      </c>
      <c r="C29" s="42"/>
      <c r="D29" s="20">
        <f aca="true" t="shared" si="7" ref="D29:I29">SUM(D30:D38)</f>
        <v>82396078</v>
      </c>
      <c r="E29" s="20">
        <f t="shared" si="7"/>
        <v>58085.20000000055</v>
      </c>
      <c r="F29" s="20">
        <f t="shared" si="7"/>
        <v>82454163.2</v>
      </c>
      <c r="G29" s="20">
        <f t="shared" si="7"/>
        <v>70136294.57</v>
      </c>
      <c r="H29" s="20">
        <f t="shared" si="7"/>
        <v>70136294.57</v>
      </c>
      <c r="I29" s="21">
        <f t="shared" si="7"/>
        <v>12317868.629999999</v>
      </c>
      <c r="K29" s="7">
        <f>+H29+G29</f>
        <v>140272589.14</v>
      </c>
      <c r="L29" s="7">
        <f>+F29-K29</f>
        <v>-57818425.93999998</v>
      </c>
    </row>
    <row r="30" spans="2:9" ht="14.25" customHeight="1">
      <c r="B30" s="4"/>
      <c r="C30" s="3" t="s">
        <v>31</v>
      </c>
      <c r="D30" s="18">
        <v>16976843</v>
      </c>
      <c r="E30" s="18">
        <v>-3454798.55</v>
      </c>
      <c r="F30" s="22">
        <f aca="true" t="shared" si="8" ref="F30:F38">D30+E30</f>
        <v>13522044.45</v>
      </c>
      <c r="G30" s="18">
        <v>11779431.36</v>
      </c>
      <c r="H30" s="24">
        <v>11779431.36</v>
      </c>
      <c r="I30" s="23">
        <f aca="true" t="shared" si="9" ref="I30:I38">F30-G30</f>
        <v>1742613.0899999999</v>
      </c>
    </row>
    <row r="31" spans="2:9" ht="14.25" customHeight="1">
      <c r="B31" s="4"/>
      <c r="C31" s="3" t="s">
        <v>32</v>
      </c>
      <c r="D31" s="18">
        <v>18082500</v>
      </c>
      <c r="E31" s="18">
        <v>-247310.91999999993</v>
      </c>
      <c r="F31" s="22">
        <f t="shared" si="8"/>
        <v>17835189.08</v>
      </c>
      <c r="G31" s="18">
        <v>16664347.69</v>
      </c>
      <c r="H31" s="24">
        <v>16664347.69</v>
      </c>
      <c r="I31" s="23">
        <f t="shared" si="9"/>
        <v>1170841.3899999987</v>
      </c>
    </row>
    <row r="32" spans="2:9" ht="14.25" customHeight="1">
      <c r="B32" s="4"/>
      <c r="C32" s="3" t="s">
        <v>33</v>
      </c>
      <c r="D32" s="18">
        <v>19290430</v>
      </c>
      <c r="E32" s="18">
        <v>-4068929.4600000004</v>
      </c>
      <c r="F32" s="22">
        <f t="shared" si="8"/>
        <v>15221500.54</v>
      </c>
      <c r="G32" s="18">
        <v>11208471.62</v>
      </c>
      <c r="H32" s="24">
        <v>11208471.62</v>
      </c>
      <c r="I32" s="23">
        <f t="shared" si="9"/>
        <v>4013028.92</v>
      </c>
    </row>
    <row r="33" spans="2:9" ht="14.25" customHeight="1">
      <c r="B33" s="4"/>
      <c r="C33" s="3" t="s">
        <v>34</v>
      </c>
      <c r="D33" s="18">
        <v>10118610</v>
      </c>
      <c r="E33" s="18">
        <v>471986.85</v>
      </c>
      <c r="F33" s="22">
        <f t="shared" si="8"/>
        <v>10590596.85</v>
      </c>
      <c r="G33" s="18">
        <v>10067060.62</v>
      </c>
      <c r="H33" s="24">
        <v>10067060.62</v>
      </c>
      <c r="I33" s="23">
        <f t="shared" si="9"/>
        <v>523536.23000000045</v>
      </c>
    </row>
    <row r="34" spans="2:9" ht="14.25" customHeight="1">
      <c r="B34" s="4"/>
      <c r="C34" s="3" t="s">
        <v>35</v>
      </c>
      <c r="D34" s="18">
        <v>12605120</v>
      </c>
      <c r="E34" s="18">
        <v>7558090.680000001</v>
      </c>
      <c r="F34" s="22">
        <f t="shared" si="8"/>
        <v>20163210.68</v>
      </c>
      <c r="G34" s="18">
        <v>16042967.35</v>
      </c>
      <c r="H34" s="24">
        <v>16042967.35</v>
      </c>
      <c r="I34" s="23">
        <f t="shared" si="9"/>
        <v>4120243.33</v>
      </c>
    </row>
    <row r="35" spans="2:9" ht="14.25" customHeight="1">
      <c r="B35" s="4"/>
      <c r="C35" s="3" t="s">
        <v>81</v>
      </c>
      <c r="D35" s="18">
        <v>104500</v>
      </c>
      <c r="E35" s="18">
        <v>0</v>
      </c>
      <c r="F35" s="22">
        <f t="shared" si="8"/>
        <v>104500</v>
      </c>
      <c r="G35" s="18">
        <v>0</v>
      </c>
      <c r="H35" s="24">
        <v>0</v>
      </c>
      <c r="I35" s="23">
        <f t="shared" si="9"/>
        <v>104500</v>
      </c>
    </row>
    <row r="36" spans="2:11" ht="14.25" customHeight="1">
      <c r="B36" s="4"/>
      <c r="C36" s="3" t="s">
        <v>36</v>
      </c>
      <c r="D36" s="18">
        <v>768719</v>
      </c>
      <c r="E36" s="18">
        <v>-259038.6</v>
      </c>
      <c r="F36" s="22">
        <f t="shared" si="8"/>
        <v>509680.4</v>
      </c>
      <c r="G36" s="18">
        <v>165024.3</v>
      </c>
      <c r="H36" s="24">
        <v>165024.3</v>
      </c>
      <c r="I36" s="23">
        <f t="shared" si="9"/>
        <v>344656.10000000003</v>
      </c>
      <c r="K36" s="7"/>
    </row>
    <row r="37" spans="2:9" ht="14.25" customHeight="1">
      <c r="B37" s="4"/>
      <c r="C37" s="3" t="s">
        <v>37</v>
      </c>
      <c r="D37" s="18"/>
      <c r="E37" s="18"/>
      <c r="F37" s="22">
        <f t="shared" si="8"/>
        <v>0</v>
      </c>
      <c r="G37" s="18"/>
      <c r="H37" s="24"/>
      <c r="I37" s="23">
        <f t="shared" si="9"/>
        <v>0</v>
      </c>
    </row>
    <row r="38" spans="2:11" ht="14.25" customHeight="1">
      <c r="B38" s="4"/>
      <c r="C38" s="3" t="s">
        <v>38</v>
      </c>
      <c r="D38" s="18">
        <v>4449356</v>
      </c>
      <c r="E38" s="18">
        <v>58085.2</v>
      </c>
      <c r="F38" s="22">
        <f t="shared" si="8"/>
        <v>4507441.2</v>
      </c>
      <c r="G38" s="18">
        <v>4208991.63</v>
      </c>
      <c r="H38" s="24">
        <v>4208991.63</v>
      </c>
      <c r="I38" s="23">
        <f t="shared" si="9"/>
        <v>298449.5700000003</v>
      </c>
      <c r="K38" s="7"/>
    </row>
    <row r="39" spans="2:12" ht="14.25" customHeight="1">
      <c r="B39" s="41" t="s">
        <v>3</v>
      </c>
      <c r="C39" s="42"/>
      <c r="D39" s="20">
        <f aca="true" t="shared" si="10" ref="D39:I39">SUM(D40:D48)</f>
        <v>1265155473</v>
      </c>
      <c r="E39" s="20">
        <f t="shared" si="10"/>
        <v>744093382.9999999</v>
      </c>
      <c r="F39" s="20">
        <f t="shared" si="10"/>
        <v>2009248856</v>
      </c>
      <c r="G39" s="20">
        <f t="shared" si="10"/>
        <v>1747188212.21</v>
      </c>
      <c r="H39" s="20">
        <f t="shared" si="10"/>
        <v>1747130722.04</v>
      </c>
      <c r="I39" s="21">
        <f t="shared" si="10"/>
        <v>262060643.78999996</v>
      </c>
      <c r="K39" s="7">
        <f>+H39+G39</f>
        <v>3494318934.25</v>
      </c>
      <c r="L39" s="7">
        <f>+F39-K39</f>
        <v>-1485070078.25</v>
      </c>
    </row>
    <row r="40" spans="2:11" ht="14.25" customHeight="1">
      <c r="B40" s="4"/>
      <c r="C40" s="3" t="s">
        <v>39</v>
      </c>
      <c r="D40" s="18">
        <v>641180296</v>
      </c>
      <c r="E40" s="18">
        <v>-444947603.31</v>
      </c>
      <c r="F40" s="18">
        <f aca="true" t="shared" si="11" ref="F40:F48">D40+E40</f>
        <v>196232692.69</v>
      </c>
      <c r="G40" s="18">
        <v>196232692.69</v>
      </c>
      <c r="H40" s="18">
        <v>196232692.69</v>
      </c>
      <c r="I40" s="19">
        <f>F40-G40</f>
        <v>0</v>
      </c>
      <c r="K40" s="8"/>
    </row>
    <row r="41" spans="2:11" ht="14.25" customHeight="1">
      <c r="B41" s="4"/>
      <c r="C41" s="3" t="s">
        <v>40</v>
      </c>
      <c r="D41" s="18"/>
      <c r="E41" s="18"/>
      <c r="F41" s="18">
        <f t="shared" si="11"/>
        <v>0</v>
      </c>
      <c r="G41" s="18"/>
      <c r="H41" s="18"/>
      <c r="I41" s="19">
        <f aca="true" t="shared" si="12" ref="I41:I48">F41-G41</f>
        <v>0</v>
      </c>
      <c r="K41" s="8"/>
    </row>
    <row r="42" spans="2:11" ht="14.25" customHeight="1">
      <c r="B42" s="4"/>
      <c r="C42" s="3" t="s">
        <v>41</v>
      </c>
      <c r="D42" s="18"/>
      <c r="E42" s="18">
        <v>2556341.18</v>
      </c>
      <c r="F42" s="18">
        <f t="shared" si="11"/>
        <v>2556341.18</v>
      </c>
      <c r="G42" s="18">
        <v>2556341.18</v>
      </c>
      <c r="H42" s="18">
        <v>2498851.01</v>
      </c>
      <c r="I42" s="19">
        <f t="shared" si="12"/>
        <v>0</v>
      </c>
      <c r="K42" s="7"/>
    </row>
    <row r="43" spans="2:9" ht="14.25" customHeight="1">
      <c r="B43" s="4"/>
      <c r="C43" s="3" t="s">
        <v>42</v>
      </c>
      <c r="D43" s="18"/>
      <c r="E43" s="18"/>
      <c r="F43" s="18">
        <f t="shared" si="11"/>
        <v>0</v>
      </c>
      <c r="G43" s="18"/>
      <c r="H43" s="18"/>
      <c r="I43" s="19">
        <f t="shared" si="12"/>
        <v>0</v>
      </c>
    </row>
    <row r="44" spans="2:9" ht="14.25" customHeight="1">
      <c r="B44" s="4"/>
      <c r="C44" s="3" t="s">
        <v>43</v>
      </c>
      <c r="D44" s="18"/>
      <c r="E44" s="18"/>
      <c r="F44" s="18">
        <f t="shared" si="11"/>
        <v>0</v>
      </c>
      <c r="G44" s="18"/>
      <c r="H44" s="18"/>
      <c r="I44" s="19">
        <f t="shared" si="12"/>
        <v>0</v>
      </c>
    </row>
    <row r="45" spans="2:9" ht="14.25" customHeight="1">
      <c r="B45" s="4"/>
      <c r="C45" s="3" t="s">
        <v>44</v>
      </c>
      <c r="D45" s="18">
        <v>623975177</v>
      </c>
      <c r="E45" s="18">
        <v>1186484645.1299999</v>
      </c>
      <c r="F45" s="18">
        <f t="shared" si="11"/>
        <v>1810459822.1299999</v>
      </c>
      <c r="G45" s="18">
        <v>1548399178.34</v>
      </c>
      <c r="H45" s="18">
        <v>1548399178.34</v>
      </c>
      <c r="I45" s="19">
        <f t="shared" si="12"/>
        <v>262060643.78999996</v>
      </c>
    </row>
    <row r="46" spans="2:9" ht="14.25" customHeight="1">
      <c r="B46" s="4"/>
      <c r="C46" s="3" t="s">
        <v>45</v>
      </c>
      <c r="D46" s="18"/>
      <c r="E46" s="18"/>
      <c r="F46" s="18">
        <f t="shared" si="11"/>
        <v>0</v>
      </c>
      <c r="G46" s="18"/>
      <c r="H46" s="18"/>
      <c r="I46" s="19">
        <f t="shared" si="12"/>
        <v>0</v>
      </c>
    </row>
    <row r="47" spans="2:9" ht="14.25" customHeight="1">
      <c r="B47" s="4"/>
      <c r="C47" s="3" t="s">
        <v>46</v>
      </c>
      <c r="D47" s="18"/>
      <c r="E47" s="18"/>
      <c r="F47" s="18">
        <f t="shared" si="11"/>
        <v>0</v>
      </c>
      <c r="G47" s="18"/>
      <c r="H47" s="18"/>
      <c r="I47" s="19">
        <f t="shared" si="12"/>
        <v>0</v>
      </c>
    </row>
    <row r="48" spans="2:9" ht="14.25" customHeight="1">
      <c r="B48" s="4"/>
      <c r="C48" s="3" t="s">
        <v>47</v>
      </c>
      <c r="D48" s="18"/>
      <c r="E48" s="18"/>
      <c r="F48" s="18">
        <f t="shared" si="11"/>
        <v>0</v>
      </c>
      <c r="G48" s="18"/>
      <c r="H48" s="18"/>
      <c r="I48" s="19">
        <f t="shared" si="12"/>
        <v>0</v>
      </c>
    </row>
    <row r="49" spans="2:12" ht="14.25" customHeight="1">
      <c r="B49" s="41" t="s">
        <v>48</v>
      </c>
      <c r="C49" s="42"/>
      <c r="D49" s="20">
        <f aca="true" t="shared" si="13" ref="D49:I49">SUM(D50:D58)</f>
        <v>15500000</v>
      </c>
      <c r="E49" s="20">
        <f t="shared" si="13"/>
        <v>-10749000</v>
      </c>
      <c r="F49" s="20">
        <f t="shared" si="13"/>
        <v>4751000</v>
      </c>
      <c r="G49" s="20">
        <f t="shared" si="13"/>
        <v>448665.36</v>
      </c>
      <c r="H49" s="20">
        <f t="shared" si="13"/>
        <v>448665.36</v>
      </c>
      <c r="I49" s="21">
        <f t="shared" si="13"/>
        <v>4302334.640000001</v>
      </c>
      <c r="K49" s="7">
        <f>+H49+G49</f>
        <v>897330.72</v>
      </c>
      <c r="L49" s="7">
        <f>+F49-K49</f>
        <v>3853669.2800000003</v>
      </c>
    </row>
    <row r="50" spans="2:9" ht="14.25" customHeight="1">
      <c r="B50" s="4"/>
      <c r="C50" s="3" t="s">
        <v>49</v>
      </c>
      <c r="D50" s="18">
        <v>7500000</v>
      </c>
      <c r="E50" s="18">
        <v>-3699000</v>
      </c>
      <c r="F50" s="22">
        <f aca="true" t="shared" si="14" ref="F50:F58">D50+E50</f>
        <v>3801000</v>
      </c>
      <c r="G50" s="18">
        <v>370267.36</v>
      </c>
      <c r="H50" s="18">
        <v>370267.36</v>
      </c>
      <c r="I50" s="23">
        <f aca="true" t="shared" si="15" ref="I50:I58">F50-G50</f>
        <v>3430732.64</v>
      </c>
    </row>
    <row r="51" spans="2:9" ht="14.25" customHeight="1">
      <c r="B51" s="4"/>
      <c r="C51" s="3" t="s">
        <v>50</v>
      </c>
      <c r="D51" s="18"/>
      <c r="E51" s="18">
        <v>550000</v>
      </c>
      <c r="F51" s="22">
        <f t="shared" si="14"/>
        <v>550000</v>
      </c>
      <c r="G51" s="18">
        <v>78398</v>
      </c>
      <c r="H51" s="18">
        <v>78398</v>
      </c>
      <c r="I51" s="23">
        <f t="shared" si="15"/>
        <v>471602</v>
      </c>
    </row>
    <row r="52" spans="2:9" ht="14.25" customHeight="1">
      <c r="B52" s="4"/>
      <c r="C52" s="3" t="s">
        <v>51</v>
      </c>
      <c r="D52" s="18"/>
      <c r="E52" s="18"/>
      <c r="F52" s="22">
        <f t="shared" si="14"/>
        <v>0</v>
      </c>
      <c r="G52" s="18"/>
      <c r="H52" s="18"/>
      <c r="I52" s="23">
        <f t="shared" si="15"/>
        <v>0</v>
      </c>
    </row>
    <row r="53" spans="2:9" ht="14.25" customHeight="1">
      <c r="B53" s="4"/>
      <c r="C53" s="3" t="s">
        <v>52</v>
      </c>
      <c r="D53" s="18"/>
      <c r="E53" s="18"/>
      <c r="F53" s="22">
        <f t="shared" si="14"/>
        <v>0</v>
      </c>
      <c r="G53" s="18"/>
      <c r="H53" s="18"/>
      <c r="I53" s="23">
        <f t="shared" si="15"/>
        <v>0</v>
      </c>
    </row>
    <row r="54" spans="2:9" ht="14.25" customHeight="1">
      <c r="B54" s="4"/>
      <c r="C54" s="3" t="s">
        <v>53</v>
      </c>
      <c r="D54" s="18"/>
      <c r="E54" s="18"/>
      <c r="F54" s="22">
        <f t="shared" si="14"/>
        <v>0</v>
      </c>
      <c r="G54" s="18"/>
      <c r="H54" s="18"/>
      <c r="I54" s="23">
        <f t="shared" si="15"/>
        <v>0</v>
      </c>
    </row>
    <row r="55" spans="2:9" ht="14.25" customHeight="1">
      <c r="B55" s="4"/>
      <c r="C55" s="3" t="s">
        <v>54</v>
      </c>
      <c r="D55" s="18">
        <v>8000000</v>
      </c>
      <c r="E55" s="18">
        <v>-7600000</v>
      </c>
      <c r="F55" s="22">
        <f t="shared" si="14"/>
        <v>400000</v>
      </c>
      <c r="G55" s="18"/>
      <c r="H55" s="18"/>
      <c r="I55" s="23">
        <f t="shared" si="15"/>
        <v>400000</v>
      </c>
    </row>
    <row r="56" spans="2:9" ht="14.25" customHeight="1">
      <c r="B56" s="4"/>
      <c r="C56" s="3" t="s">
        <v>55</v>
      </c>
      <c r="D56" s="18"/>
      <c r="E56" s="18"/>
      <c r="F56" s="22">
        <f t="shared" si="14"/>
        <v>0</v>
      </c>
      <c r="G56" s="18"/>
      <c r="H56" s="18"/>
      <c r="I56" s="23">
        <f t="shared" si="15"/>
        <v>0</v>
      </c>
    </row>
    <row r="57" spans="2:9" ht="14.25" customHeight="1">
      <c r="B57" s="4"/>
      <c r="C57" s="3" t="s">
        <v>56</v>
      </c>
      <c r="D57" s="18"/>
      <c r="E57" s="18"/>
      <c r="F57" s="22">
        <f t="shared" si="14"/>
        <v>0</v>
      </c>
      <c r="G57" s="18"/>
      <c r="H57" s="18"/>
      <c r="I57" s="23">
        <f t="shared" si="15"/>
        <v>0</v>
      </c>
    </row>
    <row r="58" spans="2:9" ht="14.25" customHeight="1">
      <c r="B58" s="4"/>
      <c r="C58" s="3" t="s">
        <v>57</v>
      </c>
      <c r="D58" s="18"/>
      <c r="E58" s="18"/>
      <c r="F58" s="22">
        <f t="shared" si="14"/>
        <v>0</v>
      </c>
      <c r="G58" s="18"/>
      <c r="H58" s="18"/>
      <c r="I58" s="23">
        <f t="shared" si="15"/>
        <v>0</v>
      </c>
    </row>
    <row r="59" spans="2:12" ht="14.25" customHeight="1">
      <c r="B59" s="41" t="s">
        <v>58</v>
      </c>
      <c r="C59" s="42"/>
      <c r="D59" s="20">
        <f aca="true" t="shared" si="16" ref="D59:I59">SUM(D60:D62)</f>
        <v>71989843.05</v>
      </c>
      <c r="E59" s="20">
        <f t="shared" si="16"/>
        <v>0</v>
      </c>
      <c r="F59" s="20">
        <f t="shared" si="16"/>
        <v>71989843.05</v>
      </c>
      <c r="G59" s="20">
        <f t="shared" si="16"/>
        <v>61544888.06</v>
      </c>
      <c r="H59" s="20">
        <f t="shared" si="16"/>
        <v>41636153.3</v>
      </c>
      <c r="I59" s="21">
        <f t="shared" si="16"/>
        <v>10444954.989999995</v>
      </c>
      <c r="K59" s="7">
        <f>+H59+G59</f>
        <v>103181041.36</v>
      </c>
      <c r="L59" s="7">
        <f>+F59-K59</f>
        <v>-31191198.310000002</v>
      </c>
    </row>
    <row r="60" spans="2:11" ht="14.25" customHeight="1">
      <c r="B60" s="4"/>
      <c r="C60" s="3" t="s">
        <v>59</v>
      </c>
      <c r="D60" s="18">
        <v>71989843.05</v>
      </c>
      <c r="E60" s="18"/>
      <c r="F60" s="22">
        <f>D60+E60</f>
        <v>71989843.05</v>
      </c>
      <c r="G60" s="18">
        <v>61544888.06</v>
      </c>
      <c r="H60" s="18">
        <v>41636153.3</v>
      </c>
      <c r="I60" s="23">
        <f>F60-G60</f>
        <v>10444954.989999995</v>
      </c>
      <c r="K60" s="7"/>
    </row>
    <row r="61" spans="2:9" ht="14.25" customHeight="1">
      <c r="B61" s="4"/>
      <c r="C61" s="3" t="s">
        <v>60</v>
      </c>
      <c r="D61" s="18"/>
      <c r="E61" s="18"/>
      <c r="F61" s="22">
        <f>D61+E61</f>
        <v>0</v>
      </c>
      <c r="G61" s="18"/>
      <c r="H61" s="18"/>
      <c r="I61" s="23">
        <f>F61-G61</f>
        <v>0</v>
      </c>
    </row>
    <row r="62" spans="2:9" ht="14.25" customHeight="1">
      <c r="B62" s="4"/>
      <c r="C62" s="3" t="s">
        <v>61</v>
      </c>
      <c r="D62" s="18"/>
      <c r="E62" s="18"/>
      <c r="F62" s="22">
        <f>D62+E62</f>
        <v>0</v>
      </c>
      <c r="G62" s="18"/>
      <c r="H62" s="18"/>
      <c r="I62" s="23">
        <f>F62-G62</f>
        <v>0</v>
      </c>
    </row>
    <row r="63" spans="2:9" ht="14.25" customHeight="1">
      <c r="B63" s="41" t="s">
        <v>62</v>
      </c>
      <c r="C63" s="42"/>
      <c r="D63" s="20">
        <f aca="true" t="shared" si="17" ref="D63:I63">SUM(D64:D70)</f>
        <v>0</v>
      </c>
      <c r="E63" s="20">
        <f t="shared" si="17"/>
        <v>0</v>
      </c>
      <c r="F63" s="20">
        <f t="shared" si="17"/>
        <v>0</v>
      </c>
      <c r="G63" s="20">
        <f t="shared" si="17"/>
        <v>0</v>
      </c>
      <c r="H63" s="20">
        <f t="shared" si="17"/>
        <v>0</v>
      </c>
      <c r="I63" s="21">
        <f t="shared" si="17"/>
        <v>0</v>
      </c>
    </row>
    <row r="64" spans="2:9" ht="14.25" customHeight="1">
      <c r="B64" s="4"/>
      <c r="C64" s="3" t="s">
        <v>82</v>
      </c>
      <c r="D64" s="18"/>
      <c r="E64" s="18"/>
      <c r="F64" s="22">
        <f aca="true" t="shared" si="18" ref="F64:F70">D64+E64</f>
        <v>0</v>
      </c>
      <c r="G64" s="18"/>
      <c r="H64" s="18"/>
      <c r="I64" s="23">
        <f aca="true" t="shared" si="19" ref="I64:I70">F64-G64</f>
        <v>0</v>
      </c>
    </row>
    <row r="65" spans="2:9" ht="14.25" customHeight="1">
      <c r="B65" s="4"/>
      <c r="C65" s="3" t="s">
        <v>63</v>
      </c>
      <c r="D65" s="18"/>
      <c r="E65" s="18"/>
      <c r="F65" s="22">
        <f t="shared" si="18"/>
        <v>0</v>
      </c>
      <c r="G65" s="18"/>
      <c r="H65" s="18"/>
      <c r="I65" s="23">
        <f t="shared" si="19"/>
        <v>0</v>
      </c>
    </row>
    <row r="66" spans="2:9" ht="14.25" customHeight="1">
      <c r="B66" s="4"/>
      <c r="C66" s="3" t="s">
        <v>64</v>
      </c>
      <c r="D66" s="18"/>
      <c r="E66" s="18"/>
      <c r="F66" s="22">
        <f t="shared" si="18"/>
        <v>0</v>
      </c>
      <c r="G66" s="18"/>
      <c r="H66" s="18"/>
      <c r="I66" s="23">
        <f t="shared" si="19"/>
        <v>0</v>
      </c>
    </row>
    <row r="67" spans="2:9" ht="14.25" customHeight="1">
      <c r="B67" s="4"/>
      <c r="C67" s="3" t="s">
        <v>65</v>
      </c>
      <c r="D67" s="18"/>
      <c r="E67" s="18"/>
      <c r="F67" s="22">
        <f t="shared" si="18"/>
        <v>0</v>
      </c>
      <c r="G67" s="18"/>
      <c r="H67" s="18"/>
      <c r="I67" s="23">
        <f t="shared" si="19"/>
        <v>0</v>
      </c>
    </row>
    <row r="68" spans="2:9" ht="14.25" customHeight="1">
      <c r="B68" s="4"/>
      <c r="C68" s="3" t="s">
        <v>66</v>
      </c>
      <c r="D68" s="18"/>
      <c r="E68" s="18"/>
      <c r="F68" s="22">
        <f t="shared" si="18"/>
        <v>0</v>
      </c>
      <c r="G68" s="18"/>
      <c r="H68" s="18"/>
      <c r="I68" s="23">
        <f t="shared" si="19"/>
        <v>0</v>
      </c>
    </row>
    <row r="69" spans="2:9" ht="14.25" customHeight="1">
      <c r="B69" s="4"/>
      <c r="C69" s="3" t="s">
        <v>67</v>
      </c>
      <c r="D69" s="18"/>
      <c r="E69" s="18"/>
      <c r="F69" s="22">
        <f t="shared" si="18"/>
        <v>0</v>
      </c>
      <c r="G69" s="18"/>
      <c r="H69" s="18"/>
      <c r="I69" s="23">
        <f t="shared" si="19"/>
        <v>0</v>
      </c>
    </row>
    <row r="70" spans="2:9" ht="14.25" customHeight="1">
      <c r="B70" s="4"/>
      <c r="C70" s="3" t="s">
        <v>68</v>
      </c>
      <c r="D70" s="18"/>
      <c r="E70" s="18"/>
      <c r="F70" s="22">
        <f t="shared" si="18"/>
        <v>0</v>
      </c>
      <c r="G70" s="18"/>
      <c r="H70" s="18"/>
      <c r="I70" s="23">
        <f t="shared" si="19"/>
        <v>0</v>
      </c>
    </row>
    <row r="71" spans="2:9" ht="14.25" customHeight="1">
      <c r="B71" s="41" t="s">
        <v>2</v>
      </c>
      <c r="C71" s="42"/>
      <c r="D71" s="20">
        <f aca="true" t="shared" si="20" ref="D71:I71">SUM(D72:D74)</f>
        <v>0</v>
      </c>
      <c r="E71" s="20">
        <f t="shared" si="20"/>
        <v>0</v>
      </c>
      <c r="F71" s="20">
        <f t="shared" si="20"/>
        <v>0</v>
      </c>
      <c r="G71" s="20">
        <f t="shared" si="20"/>
        <v>0</v>
      </c>
      <c r="H71" s="20">
        <f t="shared" si="20"/>
        <v>0</v>
      </c>
      <c r="I71" s="21">
        <f t="shared" si="20"/>
        <v>0</v>
      </c>
    </row>
    <row r="72" spans="2:9" ht="14.25" customHeight="1">
      <c r="B72" s="4"/>
      <c r="C72" s="3" t="s">
        <v>69</v>
      </c>
      <c r="D72" s="18"/>
      <c r="E72" s="18"/>
      <c r="F72" s="22">
        <f>D72+E72</f>
        <v>0</v>
      </c>
      <c r="G72" s="18"/>
      <c r="H72" s="18"/>
      <c r="I72" s="23">
        <f>F72-G72</f>
        <v>0</v>
      </c>
    </row>
    <row r="73" spans="2:9" ht="14.25" customHeight="1">
      <c r="B73" s="4"/>
      <c r="C73" s="3" t="s">
        <v>70</v>
      </c>
      <c r="D73" s="18"/>
      <c r="E73" s="18"/>
      <c r="F73" s="22">
        <f>D73+E73</f>
        <v>0</v>
      </c>
      <c r="G73" s="18"/>
      <c r="H73" s="18"/>
      <c r="I73" s="23">
        <f>F73-G73</f>
        <v>0</v>
      </c>
    </row>
    <row r="74" spans="2:9" ht="14.25" customHeight="1">
      <c r="B74" s="4"/>
      <c r="C74" s="3" t="s">
        <v>71</v>
      </c>
      <c r="D74" s="18"/>
      <c r="E74" s="18"/>
      <c r="F74" s="22">
        <f>D74+E74</f>
        <v>0</v>
      </c>
      <c r="G74" s="18"/>
      <c r="H74" s="18"/>
      <c r="I74" s="23">
        <f>F74-G74</f>
        <v>0</v>
      </c>
    </row>
    <row r="75" spans="2:12" ht="14.25" customHeight="1">
      <c r="B75" s="41" t="s">
        <v>72</v>
      </c>
      <c r="C75" s="42"/>
      <c r="D75" s="20">
        <f>SUM(D76:D82)</f>
        <v>839782317</v>
      </c>
      <c r="E75" s="20">
        <f aca="true" t="shared" si="21" ref="E75:I75">SUM(E76:E82)</f>
        <v>244736344.03</v>
      </c>
      <c r="F75" s="20">
        <f t="shared" si="21"/>
        <v>1084518661.0300002</v>
      </c>
      <c r="G75" s="20">
        <f t="shared" si="21"/>
        <v>1084379118.49</v>
      </c>
      <c r="H75" s="20">
        <f t="shared" si="21"/>
        <v>1084379118.49</v>
      </c>
      <c r="I75" s="21">
        <f t="shared" si="21"/>
        <v>139542.5400000438</v>
      </c>
      <c r="K75" s="7">
        <f>+H75+G75</f>
        <v>2168758236.98</v>
      </c>
      <c r="L75" s="7">
        <f>+F75-K75</f>
        <v>-1084239575.9499998</v>
      </c>
    </row>
    <row r="76" spans="2:11" ht="14.25" customHeight="1">
      <c r="B76" s="4"/>
      <c r="C76" s="3" t="s">
        <v>73</v>
      </c>
      <c r="D76" s="18">
        <v>359841028</v>
      </c>
      <c r="E76" s="18">
        <v>269547388.21</v>
      </c>
      <c r="F76" s="22">
        <f aca="true" t="shared" si="22" ref="F76:F82">D76+E76</f>
        <v>629388416.21</v>
      </c>
      <c r="G76" s="18">
        <v>629386424.13</v>
      </c>
      <c r="H76" s="18">
        <v>629386424.13</v>
      </c>
      <c r="I76" s="23">
        <f>F76-G76</f>
        <v>1992.0800000429153</v>
      </c>
      <c r="K76" s="8"/>
    </row>
    <row r="77" spans="2:11" ht="14.25" customHeight="1">
      <c r="B77" s="4"/>
      <c r="C77" s="3" t="s">
        <v>74</v>
      </c>
      <c r="D77" s="18">
        <v>479941289</v>
      </c>
      <c r="E77" s="18">
        <v>-35357015.89</v>
      </c>
      <c r="F77" s="22">
        <f t="shared" si="22"/>
        <v>444584273.11</v>
      </c>
      <c r="G77" s="18">
        <v>444584273.11</v>
      </c>
      <c r="H77" s="18">
        <v>444584273.11</v>
      </c>
      <c r="I77" s="23">
        <f aca="true" t="shared" si="23" ref="I77:I82">F77-G77</f>
        <v>0</v>
      </c>
      <c r="K77" s="8"/>
    </row>
    <row r="78" spans="2:9" ht="14.25" customHeight="1">
      <c r="B78" s="4"/>
      <c r="C78" s="3" t="s">
        <v>75</v>
      </c>
      <c r="D78" s="18"/>
      <c r="E78" s="18"/>
      <c r="F78" s="22">
        <f t="shared" si="22"/>
        <v>0</v>
      </c>
      <c r="G78" s="18"/>
      <c r="H78" s="18"/>
      <c r="I78" s="23">
        <f t="shared" si="23"/>
        <v>0</v>
      </c>
    </row>
    <row r="79" spans="2:9" ht="14.25" customHeight="1">
      <c r="B79" s="4"/>
      <c r="C79" s="3" t="s">
        <v>76</v>
      </c>
      <c r="D79" s="18"/>
      <c r="E79" s="18"/>
      <c r="F79" s="22">
        <f t="shared" si="22"/>
        <v>0</v>
      </c>
      <c r="G79" s="18"/>
      <c r="H79" s="18"/>
      <c r="I79" s="23">
        <f t="shared" si="23"/>
        <v>0</v>
      </c>
    </row>
    <row r="80" spans="2:9" ht="14.25" customHeight="1">
      <c r="B80" s="4"/>
      <c r="C80" s="3" t="s">
        <v>77</v>
      </c>
      <c r="D80" s="18"/>
      <c r="E80" s="18"/>
      <c r="F80" s="22">
        <f t="shared" si="22"/>
        <v>0</v>
      </c>
      <c r="G80" s="18"/>
      <c r="H80" s="18"/>
      <c r="I80" s="23">
        <f t="shared" si="23"/>
        <v>0</v>
      </c>
    </row>
    <row r="81" spans="2:9" ht="14.25" customHeight="1">
      <c r="B81" s="4"/>
      <c r="C81" s="3" t="s">
        <v>78</v>
      </c>
      <c r="D81" s="18"/>
      <c r="E81" s="18"/>
      <c r="F81" s="22">
        <f t="shared" si="22"/>
        <v>0</v>
      </c>
      <c r="G81" s="18"/>
      <c r="H81" s="18"/>
      <c r="I81" s="23">
        <f t="shared" si="23"/>
        <v>0</v>
      </c>
    </row>
    <row r="82" spans="2:11" ht="14.25" customHeight="1" thickBot="1">
      <c r="B82" s="4"/>
      <c r="C82" s="3" t="s">
        <v>79</v>
      </c>
      <c r="D82" s="18"/>
      <c r="E82" s="18">
        <v>10545971.71</v>
      </c>
      <c r="F82" s="22">
        <f t="shared" si="22"/>
        <v>10545971.71</v>
      </c>
      <c r="G82" s="18">
        <v>10408421.25</v>
      </c>
      <c r="H82" s="18">
        <v>10408421.25</v>
      </c>
      <c r="I82" s="25">
        <f t="shared" si="23"/>
        <v>137550.4600000009</v>
      </c>
      <c r="K82" s="7"/>
    </row>
    <row r="83" spans="2:12" ht="14.25" customHeight="1" thickBot="1">
      <c r="B83" s="5"/>
      <c r="C83" s="6" t="s">
        <v>11</v>
      </c>
      <c r="D83" s="26">
        <f aca="true" t="shared" si="24" ref="D83:H83">D11+D19+D29+D39+D49+D59+D63+D71+D75</f>
        <v>2435402160.05</v>
      </c>
      <c r="E83" s="26">
        <f>E11+E19+E29+E39+E49+E59+E63+E71+E75</f>
        <v>985813745.0999999</v>
      </c>
      <c r="F83" s="26">
        <f t="shared" si="24"/>
        <v>3421215905.1500006</v>
      </c>
      <c r="G83" s="26">
        <f t="shared" si="24"/>
        <v>3128968537.93</v>
      </c>
      <c r="H83" s="26">
        <f t="shared" si="24"/>
        <v>3107834564.3999996</v>
      </c>
      <c r="I83" s="26">
        <f>I11+I19+I29+I39+I49+I59+I63+I71+I75</f>
        <v>292247367.21999997</v>
      </c>
      <c r="K83" s="7">
        <f>+H83+G83</f>
        <v>6236803102.33</v>
      </c>
      <c r="L83" s="7">
        <f>+F83-K83</f>
        <v>-2815587197.1799994</v>
      </c>
    </row>
    <row r="85" s="28" customFormat="1" ht="15" customHeight="1"/>
    <row r="86" spans="2:12" s="28" customFormat="1" ht="12.75">
      <c r="B86" s="58" t="s">
        <v>91</v>
      </c>
      <c r="C86" s="58"/>
      <c r="D86" s="58"/>
      <c r="E86" s="58"/>
      <c r="F86" s="58"/>
      <c r="G86" s="58"/>
      <c r="H86" s="58"/>
      <c r="I86" s="58"/>
      <c r="J86" s="29"/>
      <c r="K86" s="29"/>
      <c r="L86" s="29"/>
    </row>
    <row r="87" spans="2:12" s="28" customFormat="1" ht="12.75">
      <c r="B87" s="36"/>
      <c r="C87" s="36"/>
      <c r="D87" s="36"/>
      <c r="E87" s="36"/>
      <c r="F87" s="36"/>
      <c r="G87" s="36"/>
      <c r="H87" s="36"/>
      <c r="I87" s="36"/>
      <c r="J87" s="29"/>
      <c r="K87" s="29"/>
      <c r="L87" s="29"/>
    </row>
    <row r="88" spans="2:12" s="28" customFormat="1" ht="12.75">
      <c r="B88" s="36"/>
      <c r="C88" s="36"/>
      <c r="D88" s="36"/>
      <c r="E88" s="36"/>
      <c r="F88" s="36"/>
      <c r="G88" s="36"/>
      <c r="H88" s="36"/>
      <c r="I88" s="36"/>
      <c r="J88" s="29"/>
      <c r="K88" s="29"/>
      <c r="L88" s="29"/>
    </row>
    <row r="89" spans="2:12" s="28" customFormat="1" ht="12.75">
      <c r="B89" s="36"/>
      <c r="C89" s="36"/>
      <c r="D89" s="36"/>
      <c r="E89" s="36"/>
      <c r="F89" s="36"/>
      <c r="G89" s="36"/>
      <c r="H89" s="36"/>
      <c r="I89" s="36"/>
      <c r="J89" s="29"/>
      <c r="K89" s="29"/>
      <c r="L89" s="29"/>
    </row>
    <row r="90" spans="2:12" s="28" customFormat="1" ht="12.75">
      <c r="B90" s="36"/>
      <c r="C90" s="36"/>
      <c r="D90" s="36"/>
      <c r="E90" s="36"/>
      <c r="F90" s="36"/>
      <c r="G90" s="36"/>
      <c r="H90" s="36"/>
      <c r="I90" s="36"/>
      <c r="J90" s="29"/>
      <c r="K90" s="29"/>
      <c r="L90" s="29"/>
    </row>
    <row r="91" spans="2:12" s="28" customFormat="1" ht="12.75">
      <c r="B91" s="36"/>
      <c r="C91" s="36"/>
      <c r="D91" s="36"/>
      <c r="E91" s="36"/>
      <c r="F91" s="36"/>
      <c r="G91" s="36"/>
      <c r="H91" s="36"/>
      <c r="I91" s="36"/>
      <c r="J91" s="29"/>
      <c r="K91" s="29"/>
      <c r="L91" s="29"/>
    </row>
    <row r="92" spans="2:12" s="28" customFormat="1" ht="12.75">
      <c r="B92" s="36"/>
      <c r="C92" s="36"/>
      <c r="D92" s="36"/>
      <c r="E92" s="36"/>
      <c r="F92" s="36"/>
      <c r="G92" s="36"/>
      <c r="H92" s="36"/>
      <c r="I92" s="36"/>
      <c r="J92" s="29"/>
      <c r="K92" s="29"/>
      <c r="L92" s="29"/>
    </row>
    <row r="93" spans="3:9" s="28" customFormat="1" ht="12.75">
      <c r="C93" s="30"/>
      <c r="D93" s="31"/>
      <c r="E93" s="32"/>
      <c r="G93" s="33"/>
      <c r="H93" s="33"/>
      <c r="I93" s="33"/>
    </row>
    <row r="94" spans="3:9" s="28" customFormat="1" ht="12.75">
      <c r="C94" s="32"/>
      <c r="D94" s="32"/>
      <c r="E94" s="32"/>
      <c r="F94" s="32"/>
      <c r="G94" s="34"/>
      <c r="H94" s="34"/>
      <c r="I94" s="34"/>
    </row>
    <row r="95" spans="3:8" s="28" customFormat="1" ht="12.75">
      <c r="C95" s="32"/>
      <c r="D95" s="35"/>
      <c r="E95" s="35"/>
      <c r="F95" s="35"/>
      <c r="G95" s="32"/>
      <c r="H95" s="32"/>
    </row>
    <row r="96" spans="3:8" s="28" customFormat="1" ht="15" customHeight="1">
      <c r="C96" s="32"/>
      <c r="D96" s="37"/>
      <c r="E96" s="37"/>
      <c r="F96" s="37"/>
      <c r="G96" s="32"/>
      <c r="H96" s="32"/>
    </row>
    <row r="97" spans="3:8" s="28" customFormat="1" ht="15" customHeight="1">
      <c r="C97" s="32"/>
      <c r="D97" s="37"/>
      <c r="E97" s="37"/>
      <c r="F97" s="37"/>
      <c r="G97" s="32"/>
      <c r="H97" s="32"/>
    </row>
    <row r="99" spans="3:9" ht="15">
      <c r="C99" s="1" t="s">
        <v>84</v>
      </c>
      <c r="D99" s="27">
        <f>+D83-D100-D101</f>
        <v>1508130000</v>
      </c>
      <c r="E99" s="27">
        <f aca="true" t="shared" si="25" ref="E99:I99">+E83-E100-E101</f>
        <v>751826401.0699999</v>
      </c>
      <c r="F99" s="27">
        <f t="shared" si="25"/>
        <v>2259956401.07</v>
      </c>
      <c r="G99" s="27">
        <f t="shared" si="25"/>
        <v>1982595866.0199997</v>
      </c>
      <c r="H99" s="27">
        <f t="shared" si="25"/>
        <v>1981370627.2499998</v>
      </c>
      <c r="I99" s="27">
        <f t="shared" si="25"/>
        <v>277360535.04999995</v>
      </c>
    </row>
    <row r="100" spans="3:9" ht="15">
      <c r="C100" s="1" t="s">
        <v>85</v>
      </c>
      <c r="D100" s="27">
        <f>+D59+D49</f>
        <v>87489843.05</v>
      </c>
      <c r="E100" s="27">
        <f>+E59+E49</f>
        <v>-10749000</v>
      </c>
      <c r="F100" s="27">
        <f aca="true" t="shared" si="26" ref="F100:I100">+F59+F49</f>
        <v>76740843.05</v>
      </c>
      <c r="G100" s="27">
        <f>+G59+G49</f>
        <v>61993553.42</v>
      </c>
      <c r="H100" s="27">
        <f>+H59+H49</f>
        <v>42084818.66</v>
      </c>
      <c r="I100" s="27">
        <f t="shared" si="26"/>
        <v>14747289.629999995</v>
      </c>
    </row>
    <row r="101" spans="3:9" ht="15">
      <c r="C101" s="1" t="s">
        <v>86</v>
      </c>
      <c r="D101" s="27">
        <f>+D75</f>
        <v>839782317</v>
      </c>
      <c r="E101" s="27">
        <f aca="true" t="shared" si="27" ref="E101:I101">+E75</f>
        <v>244736344.03</v>
      </c>
      <c r="F101" s="27">
        <f t="shared" si="27"/>
        <v>1084518661.0300002</v>
      </c>
      <c r="G101" s="27">
        <f>+G75</f>
        <v>1084379118.49</v>
      </c>
      <c r="H101" s="27">
        <f t="shared" si="27"/>
        <v>1084379118.49</v>
      </c>
      <c r="I101" s="27">
        <f t="shared" si="27"/>
        <v>139542.5400000438</v>
      </c>
    </row>
    <row r="102" spans="4:9" ht="15">
      <c r="D102" s="27"/>
      <c r="E102" s="27"/>
      <c r="F102" s="27"/>
      <c r="G102" s="27"/>
      <c r="H102" s="27"/>
      <c r="I102" s="27"/>
    </row>
    <row r="103" spans="3:11" ht="15">
      <c r="C103" s="1" t="s">
        <v>87</v>
      </c>
      <c r="D103" s="27">
        <v>3451269</v>
      </c>
      <c r="E103" s="27">
        <v>102822.62</v>
      </c>
      <c r="F103" s="27">
        <f>+D103+E103</f>
        <v>3554091.62</v>
      </c>
      <c r="G103" s="27">
        <v>2899157.45</v>
      </c>
      <c r="H103" s="27">
        <v>2891987.85</v>
      </c>
      <c r="I103" s="27">
        <f>F103-G103</f>
        <v>654934.1699999999</v>
      </c>
      <c r="K103" s="15"/>
    </row>
    <row r="104" spans="3:9" ht="15">
      <c r="C104" s="1" t="s">
        <v>88</v>
      </c>
      <c r="D104" s="27">
        <f>+D83-D103-D75</f>
        <v>1592168574.0500002</v>
      </c>
      <c r="E104" s="27">
        <f aca="true" t="shared" si="28" ref="E104">+E83-E103-E75</f>
        <v>740974578.4499999</v>
      </c>
      <c r="F104" s="27">
        <f aca="true" t="shared" si="29" ref="F104:F106">+D104+E104</f>
        <v>2333143152.5</v>
      </c>
      <c r="G104" s="27">
        <f>+G83-G103-G75</f>
        <v>2041690261.99</v>
      </c>
      <c r="H104" s="27">
        <f>+H83-H103-H75</f>
        <v>2020563458.0599997</v>
      </c>
      <c r="I104" s="27">
        <f aca="true" t="shared" si="30" ref="I104:I106">F104-G104</f>
        <v>291452890.51</v>
      </c>
    </row>
    <row r="105" spans="3:10" ht="15">
      <c r="C105" s="1" t="s">
        <v>89</v>
      </c>
      <c r="D105" s="27">
        <f>+D75</f>
        <v>839782317</v>
      </c>
      <c r="E105" s="27">
        <f>E75-E82</f>
        <v>234190372.32</v>
      </c>
      <c r="F105" s="27">
        <f t="shared" si="29"/>
        <v>1073972689.32</v>
      </c>
      <c r="G105" s="27">
        <f aca="true" t="shared" si="31" ref="G105:H105">G75-G82</f>
        <v>1073970697.24</v>
      </c>
      <c r="H105" s="27">
        <f t="shared" si="31"/>
        <v>1073970697.24</v>
      </c>
      <c r="I105" s="27">
        <f t="shared" si="30"/>
        <v>1992.079999923706</v>
      </c>
      <c r="J105" s="10"/>
    </row>
    <row r="106" spans="3:10" ht="15">
      <c r="C106" s="1" t="s">
        <v>95</v>
      </c>
      <c r="D106" s="27"/>
      <c r="E106" s="27">
        <f>E82</f>
        <v>10545971.71</v>
      </c>
      <c r="F106" s="27">
        <f t="shared" si="29"/>
        <v>10545971.71</v>
      </c>
      <c r="G106" s="27">
        <f aca="true" t="shared" si="32" ref="G106:H106">G82</f>
        <v>10408421.25</v>
      </c>
      <c r="H106" s="27">
        <f t="shared" si="32"/>
        <v>10408421.25</v>
      </c>
      <c r="I106" s="27">
        <f t="shared" si="30"/>
        <v>137550.4600000009</v>
      </c>
      <c r="J106" s="10"/>
    </row>
    <row r="107" spans="4:10" ht="15">
      <c r="D107" s="27"/>
      <c r="E107" s="27"/>
      <c r="F107" s="27"/>
      <c r="G107" s="27"/>
      <c r="H107" s="27"/>
      <c r="I107" s="27"/>
      <c r="J107" s="10"/>
    </row>
    <row r="108" spans="3:10" ht="15">
      <c r="C108" s="1" t="s">
        <v>92</v>
      </c>
      <c r="D108" s="27">
        <f>D83-D75</f>
        <v>1595619843.0500002</v>
      </c>
      <c r="E108" s="27">
        <f aca="true" t="shared" si="33" ref="E108:I108">E83-E75</f>
        <v>741077401.0699999</v>
      </c>
      <c r="F108" s="27">
        <f t="shared" si="33"/>
        <v>2336697244.1200004</v>
      </c>
      <c r="G108" s="27">
        <f t="shared" si="33"/>
        <v>2044589419.4399998</v>
      </c>
      <c r="H108" s="27">
        <f t="shared" si="33"/>
        <v>2023455445.9099996</v>
      </c>
      <c r="I108" s="27">
        <f t="shared" si="33"/>
        <v>292107824.67999995</v>
      </c>
      <c r="J108" s="10"/>
    </row>
    <row r="109" spans="3:10" ht="15">
      <c r="C109" s="1" t="s">
        <v>93</v>
      </c>
      <c r="D109" s="27">
        <f>D75-D82</f>
        <v>839782317</v>
      </c>
      <c r="E109" s="27">
        <f aca="true" t="shared" si="34" ref="E109:I109">E75-E82</f>
        <v>234190372.32</v>
      </c>
      <c r="F109" s="27">
        <f t="shared" si="34"/>
        <v>1073972689.3200002</v>
      </c>
      <c r="G109" s="27">
        <f t="shared" si="34"/>
        <v>1073970697.24</v>
      </c>
      <c r="H109" s="27">
        <f t="shared" si="34"/>
        <v>1073970697.24</v>
      </c>
      <c r="I109" s="27">
        <f t="shared" si="34"/>
        <v>1992.0800000429153</v>
      </c>
      <c r="J109" s="9"/>
    </row>
    <row r="110" spans="3:10" ht="15">
      <c r="C110" s="1" t="s">
        <v>94</v>
      </c>
      <c r="D110" s="10">
        <f>+D82</f>
        <v>0</v>
      </c>
      <c r="E110" s="10">
        <f>+E82</f>
        <v>10545971.71</v>
      </c>
      <c r="F110" s="10">
        <f>+F82</f>
        <v>10545971.71</v>
      </c>
      <c r="G110" s="10">
        <f aca="true" t="shared" si="35" ref="G110:I110">+G82</f>
        <v>10408421.25</v>
      </c>
      <c r="H110" s="10">
        <f t="shared" si="35"/>
        <v>10408421.25</v>
      </c>
      <c r="I110" s="10">
        <f t="shared" si="35"/>
        <v>137550.4600000009</v>
      </c>
      <c r="J110" s="10"/>
    </row>
    <row r="111" spans="4:9" ht="15">
      <c r="D111" s="11"/>
      <c r="E111" s="11"/>
      <c r="F111" s="11"/>
      <c r="G111" s="11"/>
      <c r="H111" s="11"/>
      <c r="I111" s="11"/>
    </row>
    <row r="112" spans="4:12" ht="15">
      <c r="D112" s="7"/>
      <c r="E112" s="7"/>
      <c r="F112" s="7"/>
      <c r="G112" s="7"/>
      <c r="H112" s="14"/>
      <c r="I112" s="8"/>
      <c r="J112" s="8"/>
      <c r="K112" s="8"/>
      <c r="L112" s="8"/>
    </row>
    <row r="113" spans="4:12" ht="15">
      <c r="D113" s="12"/>
      <c r="E113" s="12"/>
      <c r="F113" s="12"/>
      <c r="G113" s="12"/>
      <c r="H113" s="12"/>
      <c r="I113" s="8"/>
      <c r="J113" s="8"/>
      <c r="K113" s="8"/>
      <c r="L113" s="8"/>
    </row>
    <row r="114" spans="4:9" ht="15">
      <c r="D114" s="7"/>
      <c r="E114" s="7"/>
      <c r="F114" s="7"/>
      <c r="G114" s="7"/>
      <c r="H114" s="7"/>
      <c r="I114" s="7"/>
    </row>
    <row r="115" spans="4:9" ht="15">
      <c r="D115" s="7"/>
      <c r="E115" s="7"/>
      <c r="F115" s="7"/>
      <c r="G115" s="7"/>
      <c r="H115" s="7"/>
      <c r="I115" s="7"/>
    </row>
    <row r="116" spans="4:9" ht="15">
      <c r="D116" s="7"/>
      <c r="E116" s="7"/>
      <c r="F116" s="7"/>
      <c r="G116" s="7"/>
      <c r="H116" s="7"/>
      <c r="I116" s="7"/>
    </row>
    <row r="117" spans="4:9" ht="15">
      <c r="D117" s="13"/>
      <c r="E117" s="13"/>
      <c r="F117" s="13"/>
      <c r="G117" s="13"/>
      <c r="H117" s="13"/>
      <c r="I117" s="13"/>
    </row>
    <row r="118" spans="4:9" ht="15">
      <c r="D118" s="7"/>
      <c r="E118" s="7"/>
      <c r="F118" s="7"/>
      <c r="G118" s="7"/>
      <c r="H118" s="7"/>
      <c r="I118" s="7"/>
    </row>
    <row r="120" spans="4:9" ht="15">
      <c r="D120" s="7"/>
      <c r="E120" s="7"/>
      <c r="F120" s="7"/>
      <c r="G120" s="7"/>
      <c r="H120" s="7"/>
      <c r="I120" s="7"/>
    </row>
    <row r="122" spans="4:9" ht="15">
      <c r="D122" s="7"/>
      <c r="E122" s="7"/>
      <c r="F122" s="7"/>
      <c r="G122" s="7"/>
      <c r="H122" s="7"/>
      <c r="I122" s="7"/>
    </row>
  </sheetData>
  <mergeCells count="25">
    <mergeCell ref="B63:C63"/>
    <mergeCell ref="B71:C71"/>
    <mergeCell ref="D96:F96"/>
    <mergeCell ref="B86:I86"/>
    <mergeCell ref="B2:I2"/>
    <mergeCell ref="B3:I3"/>
    <mergeCell ref="B4:I4"/>
    <mergeCell ref="B5:I5"/>
    <mergeCell ref="B6:I6"/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</mergeCells>
  <printOptions horizontalCentered="1"/>
  <pageMargins left="0.5118110236220472" right="0.5118110236220472" top="0.7480314960629921" bottom="0.7480314960629921" header="0.31496062992125984" footer="0.31496062992125984"/>
  <pageSetup horizontalDpi="598" verticalDpi="598" orientation="portrait" scale="50" r:id="rId2"/>
  <ignoredErrors>
    <ignoredError sqref="F19:G19 F27 F20:F26 I20:I26 F29:I29 F28 I28 F37 F30:F36 I30:I36 F39:I39 F38 I38 F41 F40 F43:F44 I42 F49:G49 F45 I45 F51:F54 F50 I50 F59:I59 F55 I55 I77 F83:H83 I82 I27 I37 I41 I43:I44 F46:F48 I46:I48 I51:I54 I78 I79:I81 I19 F56:F58 I56:I58 F62:I75 F60 I60 F61 I61 I4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Presupuestos</cp:lastModifiedBy>
  <cp:lastPrinted>2021-06-17T18:07:00Z</cp:lastPrinted>
  <dcterms:created xsi:type="dcterms:W3CDTF">2014-09-04T16:46:21Z</dcterms:created>
  <dcterms:modified xsi:type="dcterms:W3CDTF">2022-01-27T00:25:16Z</dcterms:modified>
  <cp:category/>
  <cp:version/>
  <cp:contentType/>
  <cp:contentStatus/>
</cp:coreProperties>
</file>