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2 INFORMACIÓN PRESUPUESTAL\"/>
    </mc:Choice>
  </mc:AlternateContent>
  <bookViews>
    <workbookView xWindow="0" yWindow="0" windowWidth="28800" windowHeight="13020"/>
  </bookViews>
  <sheets>
    <sheet name="Edo Anal Ejer Presup Egre" sheetId="2" r:id="rId1"/>
  </sheets>
  <definedNames>
    <definedName name="_xlnm.Print_Area" localSheetId="0">'Edo Anal Ejer Presup Egre'!$B$2:$I$96</definedName>
    <definedName name="_xlnm.Print_Titles" localSheetId="0">'Edo Anal Ejer Presup Egre'!$2:$10</definedName>
  </definedNames>
  <calcPr calcId="152511"/>
</workbook>
</file>

<file path=xl/calcChain.xml><?xml version="1.0" encoding="utf-8"?>
<calcChain xmlns="http://schemas.openxmlformats.org/spreadsheetml/2006/main">
  <c r="I102" i="2" l="1"/>
  <c r="H105" i="2" l="1"/>
  <c r="G105" i="2"/>
  <c r="F105" i="2"/>
  <c r="E105" i="2"/>
  <c r="D105" i="2"/>
  <c r="D104" i="2"/>
  <c r="D109" i="2" l="1"/>
  <c r="H109" i="2"/>
  <c r="G109" i="2"/>
  <c r="E109" i="2"/>
  <c r="G29" i="2" l="1"/>
  <c r="H29" i="2"/>
  <c r="K102" i="2" l="1"/>
  <c r="H49" i="2" l="1"/>
  <c r="D75" i="2" l="1"/>
  <c r="D108" i="2" s="1"/>
  <c r="D100" i="2" l="1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K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D99" i="2" s="1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H75" i="2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G11" i="2"/>
  <c r="E108" i="2" l="1"/>
  <c r="E104" i="2"/>
  <c r="H108" i="2"/>
  <c r="H104" i="2"/>
  <c r="G108" i="2"/>
  <c r="G104" i="2"/>
  <c r="I82" i="2"/>
  <c r="F109" i="2"/>
  <c r="H83" i="2"/>
  <c r="H107" i="2" s="1"/>
  <c r="G83" i="2"/>
  <c r="E100" i="2"/>
  <c r="G100" i="2"/>
  <c r="K75" i="2"/>
  <c r="E99" i="2"/>
  <c r="K39" i="2"/>
  <c r="K29" i="2"/>
  <c r="K59" i="2"/>
  <c r="K19" i="2"/>
  <c r="K11" i="2"/>
  <c r="F59" i="2"/>
  <c r="H100" i="2"/>
  <c r="H99" i="2"/>
  <c r="G99" i="2"/>
  <c r="F39" i="2"/>
  <c r="F19" i="2"/>
  <c r="F63" i="2"/>
  <c r="F49" i="2"/>
  <c r="F75" i="2"/>
  <c r="F71" i="2"/>
  <c r="I50" i="2"/>
  <c r="I49" i="2" s="1"/>
  <c r="E83" i="2"/>
  <c r="E107" i="2" s="1"/>
  <c r="D83" i="2"/>
  <c r="D107" i="2" s="1"/>
  <c r="I39" i="2"/>
  <c r="I11" i="2"/>
  <c r="I29" i="2"/>
  <c r="I19" i="2"/>
  <c r="I72" i="2"/>
  <c r="I71" i="2" s="1"/>
  <c r="I64" i="2"/>
  <c r="I63" i="2" s="1"/>
  <c r="F29" i="2"/>
  <c r="F11" i="2"/>
  <c r="I76" i="2"/>
  <c r="I60" i="2"/>
  <c r="I59" i="2" s="1"/>
  <c r="F108" i="2" l="1"/>
  <c r="F104" i="2"/>
  <c r="I109" i="2"/>
  <c r="I105" i="2"/>
  <c r="I75" i="2"/>
  <c r="I104" i="2" s="1"/>
  <c r="G103" i="2"/>
  <c r="G107" i="2"/>
  <c r="H103" i="2"/>
  <c r="D98" i="2"/>
  <c r="L11" i="2"/>
  <c r="L39" i="2"/>
  <c r="L59" i="2"/>
  <c r="L29" i="2"/>
  <c r="K83" i="2"/>
  <c r="L19" i="2"/>
  <c r="F100" i="2"/>
  <c r="L75" i="2"/>
  <c r="F99" i="2"/>
  <c r="L49" i="2"/>
  <c r="D103" i="2"/>
  <c r="I99" i="2"/>
  <c r="H98" i="2"/>
  <c r="G98" i="2"/>
  <c r="E103" i="2"/>
  <c r="E98" i="2"/>
  <c r="F83" i="2"/>
  <c r="F107" i="2" s="1"/>
  <c r="I108" i="2" l="1"/>
  <c r="I83" i="2"/>
  <c r="I107" i="2" s="1"/>
  <c r="I100" i="2"/>
  <c r="L83" i="2"/>
  <c r="F103" i="2"/>
  <c r="I103" i="2" s="1"/>
  <c r="F98" i="2"/>
  <c r="I98" i="2" l="1"/>
</calcChain>
</file>

<file path=xl/sharedStrings.xml><?xml version="1.0" encoding="utf-8"?>
<sst xmlns="http://schemas.openxmlformats.org/spreadsheetml/2006/main" count="97" uniqueCount="95">
  <si>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</si>
  <si>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</si>
  <si>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</si>
  <si>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</si>
  <si>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</si>
  <si>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</si>
  <si>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</si>
  <si>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</si>
  <si>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</si>
  <si>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</si>
  <si>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</si>
  <si>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</si>
  <si>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</si>
  <si>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</si>
  <si>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</si>
  <si>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</si>
  <si>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</si>
  <si>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</si>
  <si>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</si>
  <si>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</si>
  <si>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</si>
  <si>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</si>
  <si>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</si>
  <si>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</si>
  <si>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</si>
  <si>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</si>
  <si>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</si>
  <si>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</si>
  <si>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</si>
  <si>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</si>
  <si>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</si>
  <si>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</si>
  <si>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</si>
  <si>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</si>
  <si>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</si>
  <si>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</si>
  <si>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</si>
  <si>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</si>
  <si>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</si>
  <si>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</si>
  <si>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</si>
  <si>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</si>
  <si>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</si>
  <si>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</si>
  <si>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</si>
  <si>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</si>
  <si>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</si>
  <si>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</si>
  <si>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</si>
  <si>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</si>
  <si>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</si>
  <si>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</si>
  <si>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</si>
  <si>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</si>
  <si>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</si>
  <si>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</si>
  <si>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</si>
  <si>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</si>
  <si>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</si>
  <si>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</si>
  <si>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</si>
  <si>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</si>
  <si>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</si>
  <si>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</si>
  <si>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</si>
  <si>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</si>
  <si>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</si>
  <si>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</si>
  <si>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</si>
  <si>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</si>
  <si>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</si>
  <si>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</si>
  <si>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</si>
  <si>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</si>
  <si>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</si>
  <si>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</si>
  <si>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</si>
  <si>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</si>
  <si>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</si>
  <si>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</si>
  <si>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</si>
  <si>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</si>
  <si>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</si>
  <si>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</si>
  <si>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</si>
  <si>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</si>
  <si>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</si>
  <si>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</si>
  <si>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</si>
  <si>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</si>
  <si>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</si>
  <si>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</si>
  <si>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Coordinación de la Política de Gobierno</t>
  </si>
  <si>
    <t>Transacciones de la Deuda Publica / Costo Financiero de la Deuda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</si>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</sst>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rgb="FF000000"/>
      <name val="HelveticaNeueLT Std"/>
      <family val="2"/>
    </font>
    <font>
      <b/>
      <sz val="10"/>
      <color indexed="8"/>
      <name val="HelveticaNeueLT Std"/>
      <family val="2"/>
    </font>
    <font>
      <sz val="10"/>
      <color rgb="FF000000"/>
      <name val="HelveticaNeueLT Std"/>
      <family val="2"/>
    </font>
    <font>
      <sz val="10"/>
      <color indexed="8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9">
    <xf numFmtId="0" fontId="0" fillId="0" borderId="0" xfId="0"/>
    <xf numFmtId="164" fontId="4" fillId="0" borderId="0" xfId="0" applyNumberFormat="1" applyFont="1"/>
    <xf numFmtId="167" fontId="4" fillId="0" borderId="0" xfId="0" applyNumberFormat="1" applyFont="1"/>
    <xf numFmtId="43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0" fontId="4" fillId="0" borderId="0" xfId="0" applyFont="1" applyFill="1"/>
    <xf numFmtId="43" fontId="7" fillId="2" borderId="5" xfId="1" applyNumberFormat="1" applyFont="1" applyFill="1" applyBorder="1" applyAlignment="1">
      <alignment horizontal="right" vertical="center"/>
    </xf>
    <xf numFmtId="43" fontId="7" fillId="2" borderId="6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3" fontId="9" fillId="2" borderId="7" xfId="1" applyNumberFormat="1" applyFont="1" applyFill="1" applyBorder="1" applyAlignment="1" applyProtection="1">
      <alignment horizontal="right" vertical="center"/>
      <protection locked="0"/>
    </xf>
    <xf numFmtId="43" fontId="9" fillId="2" borderId="8" xfId="1" applyNumberFormat="1" applyFont="1" applyFill="1" applyBorder="1" applyAlignment="1" applyProtection="1">
      <alignment horizontal="right" vertical="center"/>
      <protection locked="0"/>
    </xf>
    <xf numFmtId="43" fontId="7" fillId="2" borderId="7" xfId="1" applyNumberFormat="1" applyFont="1" applyFill="1" applyBorder="1" applyAlignment="1">
      <alignment horizontal="right" vertical="center"/>
    </xf>
    <xf numFmtId="43" fontId="7" fillId="2" borderId="8" xfId="1" applyNumberFormat="1" applyFont="1" applyFill="1" applyBorder="1" applyAlignment="1">
      <alignment horizontal="right" vertical="center"/>
    </xf>
    <xf numFmtId="43" fontId="9" fillId="2" borderId="7" xfId="1" applyNumberFormat="1" applyFont="1" applyFill="1" applyBorder="1" applyAlignment="1">
      <alignment horizontal="right" vertical="center"/>
    </xf>
    <xf numFmtId="43" fontId="9" fillId="2" borderId="8" xfId="1" applyNumberFormat="1" applyFont="1" applyFill="1" applyBorder="1" applyAlignment="1">
      <alignment horizontal="right" vertical="center"/>
    </xf>
    <xf numFmtId="43" fontId="8" fillId="0" borderId="0" xfId="0" applyNumberFormat="1" applyFont="1" applyAlignment="1">
      <alignment horizontal="right" vertical="center"/>
    </xf>
    <xf numFmtId="43" fontId="4" fillId="0" borderId="0" xfId="1" applyFont="1"/>
    <xf numFmtId="43" fontId="9" fillId="2" borderId="10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43" fontId="7" fillId="2" borderId="9" xfId="1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 applyProtection="1">
      <alignment wrapText="1"/>
      <protection locked="0"/>
    </xf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6" fontId="4" fillId="0" borderId="0" xfId="0" applyNumberFormat="1" applyFont="1"/>
    <xf numFmtId="4" fontId="4" fillId="0" borderId="0" xfId="0" applyNumberFormat="1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2" xfId="1" applyNumberFormat="1" applyFont="1" applyFill="1" applyBorder="1" applyAlignment="1" applyProtection="1">
      <alignment horizontal="center"/>
    </xf>
    <xf numFmtId="37" fontId="5" fillId="0" borderId="13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4" xfId="1" applyNumberFormat="1" applyFont="1" applyFill="1" applyBorder="1" applyAlignment="1" applyProtection="1">
      <alignment horizontal="center"/>
      <protection locked="0"/>
    </xf>
    <xf numFmtId="37" fontId="5" fillId="0" borderId="1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>
      <alignment horizontal="center"/>
    </xf>
    <xf numFmtId="37" fontId="5" fillId="0" borderId="15" xfId="1" applyNumberFormat="1" applyFont="1" applyFill="1" applyBorder="1" applyAlignment="1" applyProtection="1">
      <alignment horizontal="center"/>
    </xf>
    <xf numFmtId="37" fontId="5" fillId="0" borderId="4" xfId="1" applyNumberFormat="1" applyFont="1" applyFill="1" applyBorder="1" applyAlignment="1" applyProtection="1">
      <alignment horizontal="center"/>
    </xf>
    <xf numFmtId="37" fontId="5" fillId="0" borderId="16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 applyAlignment="1" applyProtection="1">
      <alignment horizontal="center" vertical="center" wrapText="1"/>
    </xf>
    <xf numFmtId="37" fontId="5" fillId="0" borderId="18" xfId="1" applyNumberFormat="1" applyFont="1" applyFill="1" applyBorder="1" applyAlignment="1" applyProtection="1">
      <alignment horizontal="center" vertical="center" wrapText="1"/>
    </xf>
    <xf numFmtId="37" fontId="5" fillId="0" borderId="19" xfId="1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7" fontId="5" fillId="0" borderId="11" xfId="1" applyNumberFormat="1" applyFont="1" applyFill="1" applyBorder="1" applyAlignment="1" applyProtection="1">
      <alignment horizontal="center" vertical="center" wrapText="1"/>
    </xf>
    <xf numFmtId="37" fontId="5" fillId="0" borderId="13" xfId="1" applyNumberFormat="1" applyFont="1" applyFill="1" applyBorder="1" applyAlignment="1" applyProtection="1">
      <alignment horizontal="center" vertical="center"/>
    </xf>
    <xf numFmtId="37" fontId="5" fillId="0" borderId="1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 vertical="center"/>
    </xf>
    <xf numFmtId="37" fontId="5" fillId="0" borderId="15" xfId="1" applyNumberFormat="1" applyFont="1" applyFill="1" applyBorder="1" applyAlignment="1" applyProtection="1">
      <alignment horizontal="center" vertical="center"/>
    </xf>
    <xf numFmtId="37" fontId="5" fillId="0" borderId="16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/>
    </xf>
    <xf numFmtId="37" fontId="5" fillId="0" borderId="20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 applyAlignment="1" applyProtection="1">
      <alignment horizontal="center" vertical="center"/>
    </xf>
    <xf numFmtId="37" fontId="5" fillId="0" borderId="19" xfId="1" applyNumberFormat="1" applyFont="1" applyFill="1" applyBorder="1" applyAlignment="1" applyProtection="1">
      <alignment horizontal="center" vertical="center"/>
    </xf>
    <xf numFmtId="37" fontId="5" fillId="0" borderId="17" xfId="1" applyNumberFormat="1" applyFont="1" applyFill="1" applyBorder="1" applyAlignment="1" applyProtection="1">
      <alignment horizontal="center" wrapText="1"/>
    </xf>
    <xf numFmtId="37" fontId="5" fillId="0" borderId="19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91</xdr:row>
      <xdr:rowOff>76200</xdr:rowOff>
    </xdr:from>
    <xdr:to>
      <xdr:col>8</xdr:col>
      <xdr:colOff>1200150</xdr:colOff>
      <xdr:row>94</xdr:row>
      <xdr:rowOff>142875</xdr:rowOff>
    </xdr:to>
    <xdr:sp macro="" textlink="">
      <xdr:nvSpPr>
        <xdr:cNvPr id="2" name="CuadroTexto 1"/>
        <xdr:cNvSpPr txBox="1"/>
      </xdr:nvSpPr>
      <xdr:spPr>
        <a:xfrm>
          <a:off x="8991600" y="16059150"/>
          <a:ext cx="323850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91</xdr:row>
      <xdr:rowOff>76200</xdr:rowOff>
    </xdr:from>
    <xdr:to>
      <xdr:col>5</xdr:col>
      <xdr:colOff>619125</xdr:colOff>
      <xdr:row>94</xdr:row>
      <xdr:rowOff>152400</xdr:rowOff>
    </xdr:to>
    <xdr:sp macro="" textlink="">
      <xdr:nvSpPr>
        <xdr:cNvPr id="4" name="CuadroTexto 3"/>
        <xdr:cNvSpPr txBox="1"/>
      </xdr:nvSpPr>
      <xdr:spPr>
        <a:xfrm>
          <a:off x="4800600" y="16059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504825</xdr:colOff>
      <xdr:row>91</xdr:row>
      <xdr:rowOff>76200</xdr:rowOff>
    </xdr:from>
    <xdr:to>
      <xdr:col>2</xdr:col>
      <xdr:colOff>2981325</xdr:colOff>
      <xdr:row>94</xdr:row>
      <xdr:rowOff>152400</xdr:rowOff>
    </xdr:to>
    <xdr:sp macro="" textlink="">
      <xdr:nvSpPr>
        <xdr:cNvPr id="5" name="CuadroTexto 4"/>
        <xdr:cNvSpPr txBox="1"/>
      </xdr:nvSpPr>
      <xdr:spPr>
        <a:xfrm>
          <a:off x="609600" y="16059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topLeftCell="A9" zoomScaleNormal="100" workbookViewId="0">
      <pane ySplit="2" topLeftCell="A11" activePane="bottomLeft" state="frozen"/>
      <selection activeCell="A9" sqref="A9"/>
      <selection pane="bottomLeft" activeCell="A11" sqref="A11"/>
    </sheetView>
  </sheetViews>
  <sheetFormatPr baseColWidth="10" defaultColWidth="11.42578125" defaultRowHeight="12.75" x14ac:dyDescent="0.2"/>
  <cols>
    <col min="1" max="1" width="1.5703125" style="5" customWidth="1"/>
    <col min="2" max="2" width="11.42578125" style="5"/>
    <col min="3" max="3" width="59.28515625" style="5" customWidth="1"/>
    <col min="4" max="4" width="21.140625" style="5" bestFit="1" customWidth="1"/>
    <col min="5" max="5" width="17.85546875" style="5" customWidth="1"/>
    <col min="6" max="6" width="16.7109375" style="5" customWidth="1"/>
    <col min="7" max="8" width="19.28515625" style="5" bestFit="1" customWidth="1"/>
    <col min="9" max="9" width="21.140625" style="5" bestFit="1" customWidth="1"/>
    <col min="10" max="10" width="1.42578125" style="5" customWidth="1"/>
    <col min="11" max="12" width="20.85546875" style="5" bestFit="1" customWidth="1"/>
    <col min="13" max="16384" width="11.42578125" style="5"/>
  </cols>
  <sheetData>
    <row r="1" spans="2:14" ht="10.5" customHeight="1" thickBot="1" x14ac:dyDescent="0.25"/>
    <row r="2" spans="2:14" ht="16.5" customHeight="1" x14ac:dyDescent="0.2">
      <c r="B2" s="39" t="s">
        <v>83</v>
      </c>
      <c r="C2" s="40"/>
      <c r="D2" s="40"/>
      <c r="E2" s="40"/>
      <c r="F2" s="40"/>
      <c r="G2" s="40"/>
      <c r="H2" s="40"/>
      <c r="I2" s="41"/>
    </row>
    <row r="3" spans="2:14" ht="16.5" customHeight="1" x14ac:dyDescent="0.2">
      <c r="B3" s="42" t="s">
        <v>4</v>
      </c>
      <c r="C3" s="43"/>
      <c r="D3" s="43"/>
      <c r="E3" s="43"/>
      <c r="F3" s="43"/>
      <c r="G3" s="43"/>
      <c r="H3" s="43"/>
      <c r="I3" s="44"/>
    </row>
    <row r="4" spans="2:14" ht="16.5" customHeight="1" x14ac:dyDescent="0.2">
      <c r="B4" s="45" t="s">
        <v>80</v>
      </c>
      <c r="C4" s="46"/>
      <c r="D4" s="46"/>
      <c r="E4" s="46"/>
      <c r="F4" s="46"/>
      <c r="G4" s="46"/>
      <c r="H4" s="46"/>
      <c r="I4" s="47"/>
    </row>
    <row r="5" spans="2:14" ht="16.5" customHeight="1" x14ac:dyDescent="0.2">
      <c r="B5" s="45" t="s">
        <v>94</v>
      </c>
      <c r="C5" s="46"/>
      <c r="D5" s="46"/>
      <c r="E5" s="46"/>
      <c r="F5" s="46"/>
      <c r="G5" s="46"/>
      <c r="H5" s="46"/>
      <c r="I5" s="47"/>
    </row>
    <row r="6" spans="2:14" ht="16.5" customHeight="1" thickBot="1" x14ac:dyDescent="0.25">
      <c r="B6" s="48" t="s">
        <v>87</v>
      </c>
      <c r="C6" s="49"/>
      <c r="D6" s="49"/>
      <c r="E6" s="49"/>
      <c r="F6" s="49"/>
      <c r="G6" s="49"/>
      <c r="H6" s="49"/>
      <c r="I6" s="50"/>
    </row>
    <row r="7" spans="2:14" ht="9.75" customHeight="1" thickBot="1" x14ac:dyDescent="0.25">
      <c r="B7" s="6"/>
      <c r="C7" s="6"/>
      <c r="D7" s="6"/>
      <c r="E7" s="6"/>
      <c r="F7" s="6"/>
      <c r="G7" s="6"/>
      <c r="H7" s="6"/>
      <c r="I7" s="6"/>
    </row>
    <row r="8" spans="2:14" ht="13.5" customHeight="1" thickBot="1" x14ac:dyDescent="0.25">
      <c r="B8" s="56" t="s">
        <v>5</v>
      </c>
      <c r="C8" s="57"/>
      <c r="D8" s="62" t="s">
        <v>6</v>
      </c>
      <c r="E8" s="63"/>
      <c r="F8" s="63"/>
      <c r="G8" s="63"/>
      <c r="H8" s="64"/>
      <c r="I8" s="51" t="s">
        <v>7</v>
      </c>
    </row>
    <row r="9" spans="2:14" ht="24.75" customHeight="1" x14ac:dyDescent="0.2">
      <c r="B9" s="58"/>
      <c r="C9" s="59"/>
      <c r="D9" s="65" t="s">
        <v>8</v>
      </c>
      <c r="E9" s="67" t="s">
        <v>9</v>
      </c>
      <c r="F9" s="65" t="s">
        <v>0</v>
      </c>
      <c r="G9" s="65" t="s">
        <v>1</v>
      </c>
      <c r="H9" s="65" t="s">
        <v>10</v>
      </c>
      <c r="I9" s="52"/>
    </row>
    <row r="10" spans="2:14" ht="14.25" customHeight="1" thickBot="1" x14ac:dyDescent="0.25">
      <c r="B10" s="60"/>
      <c r="C10" s="61"/>
      <c r="D10" s="66"/>
      <c r="E10" s="68"/>
      <c r="F10" s="66"/>
      <c r="G10" s="66"/>
      <c r="H10" s="66"/>
      <c r="I10" s="53"/>
    </row>
    <row r="11" spans="2:14" ht="14.25" customHeight="1" x14ac:dyDescent="0.2">
      <c r="B11" s="54" t="s">
        <v>12</v>
      </c>
      <c r="C11" s="55"/>
      <c r="D11" s="7">
        <f t="shared" ref="D11:I11" si="0">SUM(D12:D18)</f>
        <v>146696108</v>
      </c>
      <c r="E11" s="7">
        <f t="shared" si="0"/>
        <v>0</v>
      </c>
      <c r="F11" s="7">
        <f t="shared" si="0"/>
        <v>146696108</v>
      </c>
      <c r="G11" s="7">
        <f t="shared" si="0"/>
        <v>94833820.549999997</v>
      </c>
      <c r="H11" s="7">
        <f t="shared" si="0"/>
        <v>94820884.549999997</v>
      </c>
      <c r="I11" s="8">
        <f t="shared" si="0"/>
        <v>51862287.450000003</v>
      </c>
      <c r="K11" s="3">
        <f>+H11+G11</f>
        <v>189654705.09999999</v>
      </c>
      <c r="L11" s="3">
        <f>+F11-K11</f>
        <v>-42958597.099999994</v>
      </c>
      <c r="N11" s="3"/>
    </row>
    <row r="12" spans="2:14" ht="14.25" customHeight="1" x14ac:dyDescent="0.2">
      <c r="B12" s="9"/>
      <c r="C12" s="10" t="s">
        <v>13</v>
      </c>
      <c r="D12" s="11">
        <v>61078519</v>
      </c>
      <c r="E12" s="11">
        <v>-3009091.92</v>
      </c>
      <c r="F12" s="11">
        <f t="shared" ref="F12:F17" si="1">D12+E12</f>
        <v>58069427.079999998</v>
      </c>
      <c r="G12" s="11">
        <v>40081826.509999998</v>
      </c>
      <c r="H12" s="11">
        <v>40081826.509999998</v>
      </c>
      <c r="I12" s="12">
        <f>F12-G12</f>
        <v>17987600.57</v>
      </c>
    </row>
    <row r="13" spans="2:14" ht="14.25" customHeight="1" x14ac:dyDescent="0.2">
      <c r="B13" s="9"/>
      <c r="C13" s="10" t="s">
        <v>14</v>
      </c>
      <c r="D13" s="11"/>
      <c r="E13" s="11"/>
      <c r="F13" s="11">
        <f t="shared" si="1"/>
        <v>0</v>
      </c>
      <c r="G13" s="11"/>
      <c r="H13" s="11"/>
      <c r="I13" s="12">
        <f t="shared" ref="I13:I18" si="2">F13-G13</f>
        <v>0</v>
      </c>
    </row>
    <row r="14" spans="2:14" ht="14.25" customHeight="1" x14ac:dyDescent="0.2">
      <c r="B14" s="9"/>
      <c r="C14" s="10" t="s">
        <v>15</v>
      </c>
      <c r="D14" s="11">
        <v>52660083</v>
      </c>
      <c r="E14" s="11">
        <v>713207.87999999989</v>
      </c>
      <c r="F14" s="11">
        <f t="shared" si="1"/>
        <v>53373290.880000003</v>
      </c>
      <c r="G14" s="11">
        <v>29288171.059999999</v>
      </c>
      <c r="H14" s="11">
        <v>29288171.059999999</v>
      </c>
      <c r="I14" s="12">
        <f t="shared" si="2"/>
        <v>24085119.820000004</v>
      </c>
      <c r="K14" s="3"/>
    </row>
    <row r="15" spans="2:14" ht="14.25" customHeight="1" x14ac:dyDescent="0.2">
      <c r="B15" s="9"/>
      <c r="C15" s="10" t="s">
        <v>16</v>
      </c>
      <c r="D15" s="11">
        <v>16306002</v>
      </c>
      <c r="E15" s="11">
        <v>555278.52</v>
      </c>
      <c r="F15" s="11">
        <f t="shared" si="1"/>
        <v>16861280.52</v>
      </c>
      <c r="G15" s="11">
        <v>12718207.18</v>
      </c>
      <c r="H15" s="11">
        <v>12718207.18</v>
      </c>
      <c r="I15" s="12">
        <f t="shared" si="2"/>
        <v>4143073.34</v>
      </c>
    </row>
    <row r="16" spans="2:14" ht="14.25" customHeight="1" x14ac:dyDescent="0.2">
      <c r="B16" s="9"/>
      <c r="C16" s="10" t="s">
        <v>17</v>
      </c>
      <c r="D16" s="11">
        <v>13919133</v>
      </c>
      <c r="E16" s="11">
        <v>2087129.4699999997</v>
      </c>
      <c r="F16" s="11">
        <f t="shared" si="1"/>
        <v>16006262.469999999</v>
      </c>
      <c r="G16" s="11">
        <v>10550615.75</v>
      </c>
      <c r="H16" s="11">
        <v>10537679.75</v>
      </c>
      <c r="I16" s="12">
        <f t="shared" si="2"/>
        <v>5455646.7199999988</v>
      </c>
      <c r="K16" s="3"/>
    </row>
    <row r="17" spans="2:12" ht="14.25" customHeight="1" x14ac:dyDescent="0.2">
      <c r="B17" s="9"/>
      <c r="C17" s="10" t="s">
        <v>18</v>
      </c>
      <c r="D17" s="11"/>
      <c r="E17" s="11"/>
      <c r="F17" s="11">
        <f t="shared" si="1"/>
        <v>0</v>
      </c>
      <c r="G17" s="11"/>
      <c r="H17" s="11"/>
      <c r="I17" s="12">
        <f t="shared" si="2"/>
        <v>0</v>
      </c>
    </row>
    <row r="18" spans="2:12" ht="14.25" customHeight="1" x14ac:dyDescent="0.2">
      <c r="B18" s="9"/>
      <c r="C18" s="10" t="s">
        <v>19</v>
      </c>
      <c r="D18" s="11">
        <v>2732371</v>
      </c>
      <c r="E18" s="11">
        <v>-346523.95</v>
      </c>
      <c r="F18" s="11">
        <f>D18+E18</f>
        <v>2385847.0499999998</v>
      </c>
      <c r="G18" s="11">
        <v>2195000.0499999998</v>
      </c>
      <c r="H18" s="11">
        <v>2195000.0499999998</v>
      </c>
      <c r="I18" s="12">
        <f t="shared" si="2"/>
        <v>190847</v>
      </c>
    </row>
    <row r="19" spans="2:12" ht="14.25" customHeight="1" x14ac:dyDescent="0.2">
      <c r="B19" s="35" t="s">
        <v>20</v>
      </c>
      <c r="C19" s="36"/>
      <c r="D19" s="13">
        <f t="shared" ref="D19:I19" si="3">SUM(D20:D28)</f>
        <v>13882341</v>
      </c>
      <c r="E19" s="13">
        <f t="shared" si="3"/>
        <v>0</v>
      </c>
      <c r="F19" s="13">
        <f t="shared" si="3"/>
        <v>13882341.000000002</v>
      </c>
      <c r="G19" s="13">
        <f t="shared" si="3"/>
        <v>5012307.71</v>
      </c>
      <c r="H19" s="13">
        <f>SUM(H20:H28)</f>
        <v>4298341.5599999996</v>
      </c>
      <c r="I19" s="14">
        <f t="shared" si="3"/>
        <v>8870033.2899999991</v>
      </c>
      <c r="K19" s="3">
        <f>+H19+G19</f>
        <v>9310649.2699999996</v>
      </c>
      <c r="L19" s="3">
        <f>+F19-K19</f>
        <v>4571691.7300000023</v>
      </c>
    </row>
    <row r="20" spans="2:12" ht="25.5" x14ac:dyDescent="0.2">
      <c r="B20" s="9"/>
      <c r="C20" s="10" t="s">
        <v>21</v>
      </c>
      <c r="D20" s="11">
        <v>7449080</v>
      </c>
      <c r="E20" s="11">
        <v>26229.229999999981</v>
      </c>
      <c r="F20" s="15">
        <f t="shared" ref="F20:F28" si="4">D20+E20</f>
        <v>7475309.2300000004</v>
      </c>
      <c r="G20" s="11">
        <v>3527161.14</v>
      </c>
      <c r="H20" s="11">
        <v>2823538.34</v>
      </c>
      <c r="I20" s="16">
        <f t="shared" ref="I20:I28" si="5">F20-G20</f>
        <v>3948148.0900000003</v>
      </c>
    </row>
    <row r="21" spans="2:12" ht="14.25" customHeight="1" x14ac:dyDescent="0.2">
      <c r="B21" s="9"/>
      <c r="C21" s="10" t="s">
        <v>22</v>
      </c>
      <c r="D21" s="11"/>
      <c r="E21" s="11"/>
      <c r="F21" s="15">
        <f t="shared" si="4"/>
        <v>0</v>
      </c>
      <c r="G21" s="11"/>
      <c r="H21" s="11"/>
      <c r="I21" s="16">
        <f t="shared" si="5"/>
        <v>0</v>
      </c>
    </row>
    <row r="22" spans="2:12" ht="14.25" customHeight="1" x14ac:dyDescent="0.2">
      <c r="B22" s="9"/>
      <c r="C22" s="10" t="s">
        <v>23</v>
      </c>
      <c r="D22" s="11"/>
      <c r="E22" s="11"/>
      <c r="F22" s="15">
        <f t="shared" si="4"/>
        <v>0</v>
      </c>
      <c r="G22" s="11"/>
      <c r="H22" s="11"/>
      <c r="I22" s="16">
        <f t="shared" si="5"/>
        <v>0</v>
      </c>
    </row>
    <row r="23" spans="2:12" ht="14.25" customHeight="1" x14ac:dyDescent="0.2">
      <c r="B23" s="9"/>
      <c r="C23" s="10" t="s">
        <v>24</v>
      </c>
      <c r="D23" s="11">
        <v>650000</v>
      </c>
      <c r="E23" s="11">
        <v>38576.97</v>
      </c>
      <c r="F23" s="15">
        <f t="shared" si="4"/>
        <v>688576.97</v>
      </c>
      <c r="G23" s="11">
        <v>189653.33</v>
      </c>
      <c r="H23" s="11">
        <v>183173.17</v>
      </c>
      <c r="I23" s="16">
        <f t="shared" si="5"/>
        <v>498923.64</v>
      </c>
    </row>
    <row r="24" spans="2:12" ht="14.25" customHeight="1" x14ac:dyDescent="0.2">
      <c r="B24" s="9"/>
      <c r="C24" s="10" t="s">
        <v>25</v>
      </c>
      <c r="D24" s="11">
        <v>110000</v>
      </c>
      <c r="E24" s="11">
        <v>615.98999999999978</v>
      </c>
      <c r="F24" s="15">
        <f t="shared" si="4"/>
        <v>110615.99</v>
      </c>
      <c r="G24" s="11">
        <v>45822.559999999998</v>
      </c>
      <c r="H24" s="11">
        <v>45375.57</v>
      </c>
      <c r="I24" s="16">
        <f t="shared" si="5"/>
        <v>64793.430000000008</v>
      </c>
    </row>
    <row r="25" spans="2:12" ht="14.25" customHeight="1" x14ac:dyDescent="0.2">
      <c r="B25" s="9"/>
      <c r="C25" s="10" t="s">
        <v>26</v>
      </c>
      <c r="D25" s="11">
        <v>1443261</v>
      </c>
      <c r="E25" s="11">
        <v>-566237.5</v>
      </c>
      <c r="F25" s="15">
        <f t="shared" si="4"/>
        <v>877023.5</v>
      </c>
      <c r="G25" s="11">
        <v>205000</v>
      </c>
      <c r="H25" s="11">
        <v>205000</v>
      </c>
      <c r="I25" s="16">
        <f t="shared" si="5"/>
        <v>672023.5</v>
      </c>
    </row>
    <row r="26" spans="2:12" ht="14.25" customHeight="1" x14ac:dyDescent="0.2">
      <c r="B26" s="9"/>
      <c r="C26" s="10" t="s">
        <v>27</v>
      </c>
      <c r="D26" s="11">
        <v>3100000</v>
      </c>
      <c r="E26" s="11">
        <v>129540.64</v>
      </c>
      <c r="F26" s="15">
        <f t="shared" si="4"/>
        <v>3229540.64</v>
      </c>
      <c r="G26" s="11">
        <v>616747.64</v>
      </c>
      <c r="H26" s="11">
        <v>616747.64</v>
      </c>
      <c r="I26" s="16">
        <f t="shared" si="5"/>
        <v>2612793</v>
      </c>
    </row>
    <row r="27" spans="2:12" ht="14.25" customHeight="1" x14ac:dyDescent="0.2">
      <c r="B27" s="9"/>
      <c r="C27" s="10" t="s">
        <v>28</v>
      </c>
      <c r="D27" s="11"/>
      <c r="E27" s="11"/>
      <c r="F27" s="15">
        <f t="shared" si="4"/>
        <v>0</v>
      </c>
      <c r="G27" s="11"/>
      <c r="H27" s="11"/>
      <c r="I27" s="16">
        <f t="shared" si="5"/>
        <v>0</v>
      </c>
    </row>
    <row r="28" spans="2:12" ht="14.25" customHeight="1" x14ac:dyDescent="0.2">
      <c r="B28" s="9"/>
      <c r="C28" s="10" t="s">
        <v>29</v>
      </c>
      <c r="D28" s="11">
        <v>1130000</v>
      </c>
      <c r="E28" s="11">
        <v>371274.67</v>
      </c>
      <c r="F28" s="15">
        <f t="shared" si="4"/>
        <v>1501274.67</v>
      </c>
      <c r="G28" s="11">
        <v>427923.04</v>
      </c>
      <c r="H28" s="11">
        <v>424506.84</v>
      </c>
      <c r="I28" s="16">
        <f t="shared" si="5"/>
        <v>1073351.6299999999</v>
      </c>
      <c r="K28" s="3"/>
    </row>
    <row r="29" spans="2:12" ht="14.25" customHeight="1" x14ac:dyDescent="0.2">
      <c r="B29" s="35" t="s">
        <v>30</v>
      </c>
      <c r="C29" s="36"/>
      <c r="D29" s="13">
        <f t="shared" ref="D29:I29" si="6">SUM(D30:D38)</f>
        <v>82396078</v>
      </c>
      <c r="E29" s="13">
        <f t="shared" si="6"/>
        <v>-500000.00000000012</v>
      </c>
      <c r="F29" s="13">
        <f t="shared" si="6"/>
        <v>81896078</v>
      </c>
      <c r="G29" s="13">
        <f t="shared" si="6"/>
        <v>39768549.740000002</v>
      </c>
      <c r="H29" s="13">
        <f t="shared" si="6"/>
        <v>33369762.180000003</v>
      </c>
      <c r="I29" s="14">
        <f t="shared" si="6"/>
        <v>42127528.259999998</v>
      </c>
      <c r="K29" s="3">
        <f>+H29+G29</f>
        <v>73138311.920000002</v>
      </c>
      <c r="L29" s="3">
        <f>+F29-K29</f>
        <v>8757766.0799999982</v>
      </c>
    </row>
    <row r="30" spans="2:12" ht="14.25" customHeight="1" x14ac:dyDescent="0.2">
      <c r="B30" s="9"/>
      <c r="C30" s="10" t="s">
        <v>31</v>
      </c>
      <c r="D30" s="11">
        <v>16976843</v>
      </c>
      <c r="E30" s="11">
        <v>-372402.6</v>
      </c>
      <c r="F30" s="15">
        <f t="shared" ref="F30:F38" si="7">D30+E30</f>
        <v>16604440.4</v>
      </c>
      <c r="G30" s="11">
        <v>7722748.96</v>
      </c>
      <c r="H30" s="17">
        <v>2346863.37</v>
      </c>
      <c r="I30" s="16">
        <f t="shared" ref="I30:I38" si="8">F30-G30</f>
        <v>8881691.4400000013</v>
      </c>
    </row>
    <row r="31" spans="2:12" ht="14.25" customHeight="1" x14ac:dyDescent="0.2">
      <c r="B31" s="9"/>
      <c r="C31" s="10" t="s">
        <v>32</v>
      </c>
      <c r="D31" s="11">
        <v>18082500</v>
      </c>
      <c r="E31" s="11">
        <v>-1205328</v>
      </c>
      <c r="F31" s="15">
        <f t="shared" si="7"/>
        <v>16877172</v>
      </c>
      <c r="G31" s="11">
        <v>13478023.18</v>
      </c>
      <c r="H31" s="17">
        <v>12843643.539999999</v>
      </c>
      <c r="I31" s="16">
        <f t="shared" si="8"/>
        <v>3399148.8200000003</v>
      </c>
    </row>
    <row r="32" spans="2:12" ht="14.25" customHeight="1" x14ac:dyDescent="0.2">
      <c r="B32" s="9"/>
      <c r="C32" s="10" t="s">
        <v>33</v>
      </c>
      <c r="D32" s="11">
        <v>21456430</v>
      </c>
      <c r="E32" s="11">
        <v>-1319072</v>
      </c>
      <c r="F32" s="15">
        <f t="shared" si="7"/>
        <v>20137358</v>
      </c>
      <c r="G32" s="11">
        <v>6727362.5499999998</v>
      </c>
      <c r="H32" s="17">
        <v>6673782.5499999998</v>
      </c>
      <c r="I32" s="16">
        <f t="shared" si="8"/>
        <v>13409995.449999999</v>
      </c>
    </row>
    <row r="33" spans="2:12" ht="14.25" customHeight="1" x14ac:dyDescent="0.2">
      <c r="B33" s="9"/>
      <c r="C33" s="10" t="s">
        <v>34</v>
      </c>
      <c r="D33" s="11">
        <v>10118610</v>
      </c>
      <c r="E33" s="11">
        <v>0</v>
      </c>
      <c r="F33" s="15">
        <f t="shared" si="7"/>
        <v>10118610</v>
      </c>
      <c r="G33" s="11">
        <v>4278174.03</v>
      </c>
      <c r="H33" s="17">
        <v>4278174.03</v>
      </c>
      <c r="I33" s="16">
        <f t="shared" si="8"/>
        <v>5840435.9699999997</v>
      </c>
    </row>
    <row r="34" spans="2:12" ht="14.25" customHeight="1" x14ac:dyDescent="0.2">
      <c r="B34" s="9"/>
      <c r="C34" s="10" t="s">
        <v>35</v>
      </c>
      <c r="D34" s="11">
        <v>10439120</v>
      </c>
      <c r="E34" s="11">
        <v>2429395</v>
      </c>
      <c r="F34" s="15">
        <f t="shared" si="7"/>
        <v>12868515</v>
      </c>
      <c r="G34" s="11">
        <v>5128308.6900000004</v>
      </c>
      <c r="H34" s="17">
        <v>4801810.2699999996</v>
      </c>
      <c r="I34" s="16">
        <f t="shared" si="8"/>
        <v>7740206.3099999996</v>
      </c>
    </row>
    <row r="35" spans="2:12" ht="14.25" customHeight="1" x14ac:dyDescent="0.2">
      <c r="B35" s="9"/>
      <c r="C35" s="10" t="s">
        <v>81</v>
      </c>
      <c r="D35" s="11">
        <v>104500</v>
      </c>
      <c r="E35" s="11">
        <v>0</v>
      </c>
      <c r="F35" s="15">
        <f t="shared" si="7"/>
        <v>104500</v>
      </c>
      <c r="G35" s="11">
        <v>0</v>
      </c>
      <c r="H35" s="17">
        <v>0</v>
      </c>
      <c r="I35" s="16">
        <f t="shared" si="8"/>
        <v>104500</v>
      </c>
    </row>
    <row r="36" spans="2:12" ht="14.25" customHeight="1" x14ac:dyDescent="0.2">
      <c r="B36" s="9"/>
      <c r="C36" s="10" t="s">
        <v>36</v>
      </c>
      <c r="D36" s="11">
        <v>768719</v>
      </c>
      <c r="E36" s="11">
        <v>-32592.400000000001</v>
      </c>
      <c r="F36" s="15">
        <f t="shared" si="7"/>
        <v>736126.6</v>
      </c>
      <c r="G36" s="11">
        <v>56855.44</v>
      </c>
      <c r="H36" s="17">
        <v>49048.53</v>
      </c>
      <c r="I36" s="16">
        <f t="shared" si="8"/>
        <v>679271.15999999992</v>
      </c>
      <c r="K36" s="3"/>
    </row>
    <row r="37" spans="2:12" ht="14.25" customHeight="1" x14ac:dyDescent="0.2">
      <c r="B37" s="9"/>
      <c r="C37" s="10" t="s">
        <v>37</v>
      </c>
      <c r="D37" s="11"/>
      <c r="E37" s="11"/>
      <c r="F37" s="15">
        <f t="shared" si="7"/>
        <v>0</v>
      </c>
      <c r="G37" s="11"/>
      <c r="H37" s="17"/>
      <c r="I37" s="16">
        <f t="shared" si="8"/>
        <v>0</v>
      </c>
    </row>
    <row r="38" spans="2:12" ht="14.25" customHeight="1" x14ac:dyDescent="0.2">
      <c r="B38" s="9"/>
      <c r="C38" s="10" t="s">
        <v>38</v>
      </c>
      <c r="D38" s="11">
        <v>4449356</v>
      </c>
      <c r="E38" s="11"/>
      <c r="F38" s="15">
        <f t="shared" si="7"/>
        <v>4449356</v>
      </c>
      <c r="G38" s="11">
        <v>2377076.89</v>
      </c>
      <c r="H38" s="17">
        <v>2376439.89</v>
      </c>
      <c r="I38" s="16">
        <f t="shared" si="8"/>
        <v>2072279.1099999999</v>
      </c>
      <c r="K38" s="3"/>
    </row>
    <row r="39" spans="2:12" ht="14.25" customHeight="1" x14ac:dyDescent="0.2">
      <c r="B39" s="35" t="s">
        <v>3</v>
      </c>
      <c r="C39" s="36"/>
      <c r="D39" s="13">
        <f t="shared" ref="D39:I39" si="9">SUM(D40:D48)</f>
        <v>1823042195</v>
      </c>
      <c r="E39" s="13">
        <f t="shared" si="9"/>
        <v>0</v>
      </c>
      <c r="F39" s="13">
        <f t="shared" si="9"/>
        <v>1823042195</v>
      </c>
      <c r="G39" s="13">
        <f t="shared" si="9"/>
        <v>550186133.39999998</v>
      </c>
      <c r="H39" s="13">
        <f t="shared" si="9"/>
        <v>550105007.20000005</v>
      </c>
      <c r="I39" s="14">
        <f t="shared" si="9"/>
        <v>1272856061.5999999</v>
      </c>
      <c r="K39" s="3">
        <f>+H39+G39</f>
        <v>1100291140.5999999</v>
      </c>
      <c r="L39" s="3">
        <f>+F39-K39</f>
        <v>722751054.4000001</v>
      </c>
    </row>
    <row r="40" spans="2:12" ht="14.25" customHeight="1" x14ac:dyDescent="0.2">
      <c r="B40" s="9"/>
      <c r="C40" s="10" t="s">
        <v>39</v>
      </c>
      <c r="D40" s="11">
        <v>923917067</v>
      </c>
      <c r="E40" s="11"/>
      <c r="F40" s="11">
        <f t="shared" ref="F40:F48" si="10">D40+E40</f>
        <v>923917067</v>
      </c>
      <c r="G40" s="11">
        <v>188837626.24000001</v>
      </c>
      <c r="H40" s="11">
        <v>188837626.24000001</v>
      </c>
      <c r="I40" s="12">
        <f>F40-G40</f>
        <v>735079440.75999999</v>
      </c>
      <c r="K40" s="18"/>
    </row>
    <row r="41" spans="2:12" ht="14.25" customHeight="1" x14ac:dyDescent="0.2">
      <c r="B41" s="9"/>
      <c r="C41" s="10" t="s">
        <v>40</v>
      </c>
      <c r="D41" s="11"/>
      <c r="E41" s="11"/>
      <c r="F41" s="11">
        <f t="shared" si="10"/>
        <v>0</v>
      </c>
      <c r="G41" s="11"/>
      <c r="H41" s="11"/>
      <c r="I41" s="12">
        <f t="shared" ref="I41:I48" si="11">F41-G41</f>
        <v>0</v>
      </c>
      <c r="K41" s="18"/>
    </row>
    <row r="42" spans="2:12" ht="14.25" customHeight="1" x14ac:dyDescent="0.2">
      <c r="B42" s="9"/>
      <c r="C42" s="10" t="s">
        <v>41</v>
      </c>
      <c r="D42" s="11"/>
      <c r="E42" s="11">
        <v>658534.71</v>
      </c>
      <c r="F42" s="11">
        <f t="shared" si="10"/>
        <v>658534.71</v>
      </c>
      <c r="G42" s="11">
        <v>658534.71</v>
      </c>
      <c r="H42" s="11">
        <v>577408.51</v>
      </c>
      <c r="I42" s="12">
        <f t="shared" si="11"/>
        <v>0</v>
      </c>
      <c r="K42" s="3"/>
    </row>
    <row r="43" spans="2:12" ht="14.25" customHeight="1" x14ac:dyDescent="0.2">
      <c r="B43" s="9"/>
      <c r="C43" s="10" t="s">
        <v>42</v>
      </c>
      <c r="D43" s="11"/>
      <c r="E43" s="11"/>
      <c r="F43" s="11">
        <f t="shared" si="10"/>
        <v>0</v>
      </c>
      <c r="G43" s="11"/>
      <c r="H43" s="11"/>
      <c r="I43" s="12">
        <f t="shared" si="11"/>
        <v>0</v>
      </c>
    </row>
    <row r="44" spans="2:12" ht="14.25" customHeight="1" x14ac:dyDescent="0.2">
      <c r="B44" s="9"/>
      <c r="C44" s="10" t="s">
        <v>43</v>
      </c>
      <c r="D44" s="11"/>
      <c r="E44" s="11"/>
      <c r="F44" s="11">
        <f t="shared" si="10"/>
        <v>0</v>
      </c>
      <c r="G44" s="11"/>
      <c r="H44" s="11"/>
      <c r="I44" s="12">
        <f t="shared" si="11"/>
        <v>0</v>
      </c>
    </row>
    <row r="45" spans="2:12" ht="14.25" customHeight="1" x14ac:dyDescent="0.2">
      <c r="B45" s="9"/>
      <c r="C45" s="10" t="s">
        <v>44</v>
      </c>
      <c r="D45" s="11">
        <v>899125128</v>
      </c>
      <c r="E45" s="11">
        <v>-658534.71</v>
      </c>
      <c r="F45" s="11">
        <f t="shared" si="10"/>
        <v>898466593.28999996</v>
      </c>
      <c r="G45" s="11">
        <v>360689972.44999999</v>
      </c>
      <c r="H45" s="11">
        <v>360689972.44999999</v>
      </c>
      <c r="I45" s="12">
        <f t="shared" si="11"/>
        <v>537776620.83999991</v>
      </c>
    </row>
    <row r="46" spans="2:12" ht="14.25" customHeight="1" x14ac:dyDescent="0.2">
      <c r="B46" s="9"/>
      <c r="C46" s="10" t="s">
        <v>45</v>
      </c>
      <c r="D46" s="11"/>
      <c r="E46" s="11"/>
      <c r="F46" s="11">
        <f t="shared" si="10"/>
        <v>0</v>
      </c>
      <c r="G46" s="11"/>
      <c r="H46" s="11"/>
      <c r="I46" s="12">
        <f t="shared" si="11"/>
        <v>0</v>
      </c>
    </row>
    <row r="47" spans="2:12" ht="14.25" customHeight="1" x14ac:dyDescent="0.2">
      <c r="B47" s="9"/>
      <c r="C47" s="10" t="s">
        <v>46</v>
      </c>
      <c r="D47" s="11"/>
      <c r="E47" s="11"/>
      <c r="F47" s="11">
        <f t="shared" si="10"/>
        <v>0</v>
      </c>
      <c r="G47" s="11"/>
      <c r="H47" s="11"/>
      <c r="I47" s="12">
        <f t="shared" si="11"/>
        <v>0</v>
      </c>
    </row>
    <row r="48" spans="2:12" ht="14.25" customHeight="1" x14ac:dyDescent="0.2">
      <c r="B48" s="9"/>
      <c r="C48" s="10" t="s">
        <v>47</v>
      </c>
      <c r="D48" s="11"/>
      <c r="E48" s="11"/>
      <c r="F48" s="11">
        <f t="shared" si="10"/>
        <v>0</v>
      </c>
      <c r="G48" s="11"/>
      <c r="H48" s="11"/>
      <c r="I48" s="12">
        <f t="shared" si="11"/>
        <v>0</v>
      </c>
    </row>
    <row r="49" spans="2:12" ht="14.25" customHeight="1" x14ac:dyDescent="0.2">
      <c r="B49" s="35" t="s">
        <v>48</v>
      </c>
      <c r="C49" s="36"/>
      <c r="D49" s="13">
        <f t="shared" ref="D49:I49" si="12">SUM(D50:D58)</f>
        <v>15500000</v>
      </c>
      <c r="E49" s="13">
        <f t="shared" si="12"/>
        <v>500000</v>
      </c>
      <c r="F49" s="13">
        <f t="shared" si="12"/>
        <v>16000000</v>
      </c>
      <c r="G49" s="13">
        <f t="shared" si="12"/>
        <v>0</v>
      </c>
      <c r="H49" s="13">
        <f t="shared" si="12"/>
        <v>0</v>
      </c>
      <c r="I49" s="14">
        <f t="shared" si="12"/>
        <v>16000000</v>
      </c>
      <c r="K49" s="3">
        <f>+H49+G49</f>
        <v>0</v>
      </c>
      <c r="L49" s="3">
        <f>+F49-K49</f>
        <v>16000000</v>
      </c>
    </row>
    <row r="50" spans="2:12" ht="14.25" customHeight="1" x14ac:dyDescent="0.2">
      <c r="B50" s="9"/>
      <c r="C50" s="10" t="s">
        <v>49</v>
      </c>
      <c r="D50" s="11">
        <v>15000000</v>
      </c>
      <c r="E50" s="11">
        <v>500000</v>
      </c>
      <c r="F50" s="15">
        <f t="shared" ref="F50:F58" si="13">D50+E50</f>
        <v>15500000</v>
      </c>
      <c r="G50" s="11"/>
      <c r="H50" s="11">
        <v>0</v>
      </c>
      <c r="I50" s="16">
        <f t="shared" ref="I50:I58" si="14">F50-G50</f>
        <v>15500000</v>
      </c>
    </row>
    <row r="51" spans="2:12" ht="14.25" customHeight="1" x14ac:dyDescent="0.2">
      <c r="B51" s="9"/>
      <c r="C51" s="10" t="s">
        <v>50</v>
      </c>
      <c r="D51" s="11"/>
      <c r="E51" s="11"/>
      <c r="F51" s="15">
        <f t="shared" si="13"/>
        <v>0</v>
      </c>
      <c r="G51" s="11"/>
      <c r="H51" s="11"/>
      <c r="I51" s="16">
        <f t="shared" si="14"/>
        <v>0</v>
      </c>
    </row>
    <row r="52" spans="2:12" ht="14.25" customHeight="1" x14ac:dyDescent="0.2">
      <c r="B52" s="9"/>
      <c r="C52" s="10" t="s">
        <v>51</v>
      </c>
      <c r="D52" s="11"/>
      <c r="E52" s="11"/>
      <c r="F52" s="15">
        <f t="shared" si="13"/>
        <v>0</v>
      </c>
      <c r="G52" s="11"/>
      <c r="H52" s="11"/>
      <c r="I52" s="16">
        <f t="shared" si="14"/>
        <v>0</v>
      </c>
    </row>
    <row r="53" spans="2:12" ht="14.25" customHeight="1" x14ac:dyDescent="0.2">
      <c r="B53" s="9"/>
      <c r="C53" s="10" t="s">
        <v>52</v>
      </c>
      <c r="D53" s="11"/>
      <c r="E53" s="11"/>
      <c r="F53" s="15">
        <f t="shared" si="13"/>
        <v>0</v>
      </c>
      <c r="G53" s="11"/>
      <c r="H53" s="11"/>
      <c r="I53" s="16">
        <f t="shared" si="14"/>
        <v>0</v>
      </c>
    </row>
    <row r="54" spans="2:12" ht="14.25" customHeight="1" x14ac:dyDescent="0.2">
      <c r="B54" s="9"/>
      <c r="C54" s="10" t="s">
        <v>53</v>
      </c>
      <c r="D54" s="11"/>
      <c r="E54" s="11"/>
      <c r="F54" s="15">
        <f t="shared" si="13"/>
        <v>0</v>
      </c>
      <c r="G54" s="11"/>
      <c r="H54" s="11"/>
      <c r="I54" s="16">
        <f t="shared" si="14"/>
        <v>0</v>
      </c>
    </row>
    <row r="55" spans="2:12" ht="14.25" customHeight="1" x14ac:dyDescent="0.2">
      <c r="B55" s="9"/>
      <c r="C55" s="10" t="s">
        <v>54</v>
      </c>
      <c r="D55" s="11">
        <v>500000</v>
      </c>
      <c r="E55" s="11"/>
      <c r="F55" s="15">
        <f t="shared" si="13"/>
        <v>500000</v>
      </c>
      <c r="G55" s="11"/>
      <c r="H55" s="11"/>
      <c r="I55" s="16">
        <f t="shared" si="14"/>
        <v>500000</v>
      </c>
    </row>
    <row r="56" spans="2:12" ht="14.25" customHeight="1" x14ac:dyDescent="0.2">
      <c r="B56" s="9"/>
      <c r="C56" s="10" t="s">
        <v>55</v>
      </c>
      <c r="D56" s="11"/>
      <c r="E56" s="11"/>
      <c r="F56" s="15">
        <f t="shared" si="13"/>
        <v>0</v>
      </c>
      <c r="G56" s="11"/>
      <c r="H56" s="11"/>
      <c r="I56" s="16">
        <f t="shared" si="14"/>
        <v>0</v>
      </c>
    </row>
    <row r="57" spans="2:12" ht="14.25" customHeight="1" x14ac:dyDescent="0.2">
      <c r="B57" s="9"/>
      <c r="C57" s="10" t="s">
        <v>56</v>
      </c>
      <c r="D57" s="11"/>
      <c r="E57" s="11"/>
      <c r="F57" s="15">
        <f t="shared" si="13"/>
        <v>0</v>
      </c>
      <c r="G57" s="11"/>
      <c r="H57" s="11"/>
      <c r="I57" s="16">
        <f t="shared" si="14"/>
        <v>0</v>
      </c>
    </row>
    <row r="58" spans="2:12" ht="14.25" customHeight="1" x14ac:dyDescent="0.2">
      <c r="B58" s="9"/>
      <c r="C58" s="10" t="s">
        <v>57</v>
      </c>
      <c r="D58" s="11"/>
      <c r="E58" s="11"/>
      <c r="F58" s="15">
        <f t="shared" si="13"/>
        <v>0</v>
      </c>
      <c r="G58" s="11"/>
      <c r="H58" s="11"/>
      <c r="I58" s="16">
        <f t="shared" si="14"/>
        <v>0</v>
      </c>
    </row>
    <row r="59" spans="2:12" ht="14.25" customHeight="1" x14ac:dyDescent="0.2">
      <c r="B59" s="35" t="s">
        <v>58</v>
      </c>
      <c r="C59" s="36"/>
      <c r="D59" s="13">
        <f t="shared" ref="D59:I59" si="15">SUM(D60:D62)</f>
        <v>35940611.369999997</v>
      </c>
      <c r="E59" s="13">
        <f t="shared" si="15"/>
        <v>0</v>
      </c>
      <c r="F59" s="13">
        <f t="shared" si="15"/>
        <v>35940611.369999997</v>
      </c>
      <c r="G59" s="13">
        <f t="shared" si="15"/>
        <v>35940611.369999997</v>
      </c>
      <c r="H59" s="13">
        <f t="shared" si="15"/>
        <v>23596916.800000001</v>
      </c>
      <c r="I59" s="14">
        <f t="shared" si="15"/>
        <v>0</v>
      </c>
      <c r="K59" s="3">
        <f>+H59+G59</f>
        <v>59537528.170000002</v>
      </c>
      <c r="L59" s="3">
        <f>+F59-K59</f>
        <v>-23596916.800000004</v>
      </c>
    </row>
    <row r="60" spans="2:12" ht="14.25" customHeight="1" x14ac:dyDescent="0.2">
      <c r="B60" s="9"/>
      <c r="C60" s="10" t="s">
        <v>59</v>
      </c>
      <c r="D60" s="11">
        <v>35940611.369999997</v>
      </c>
      <c r="E60" s="11">
        <v>0</v>
      </c>
      <c r="F60" s="15">
        <f>D60+E60</f>
        <v>35940611.369999997</v>
      </c>
      <c r="G60" s="11">
        <v>35940611.369999997</v>
      </c>
      <c r="H60" s="11">
        <v>23596916.800000001</v>
      </c>
      <c r="I60" s="16">
        <f>F60-G60</f>
        <v>0</v>
      </c>
      <c r="K60" s="3"/>
    </row>
    <row r="61" spans="2:12" ht="14.25" customHeight="1" x14ac:dyDescent="0.2">
      <c r="B61" s="9"/>
      <c r="C61" s="10" t="s">
        <v>60</v>
      </c>
      <c r="D61" s="11"/>
      <c r="E61" s="11"/>
      <c r="F61" s="15">
        <f>D61+E61</f>
        <v>0</v>
      </c>
      <c r="G61" s="11"/>
      <c r="H61" s="11"/>
      <c r="I61" s="16">
        <f>F61-G61</f>
        <v>0</v>
      </c>
    </row>
    <row r="62" spans="2:12" ht="14.25" customHeight="1" x14ac:dyDescent="0.2">
      <c r="B62" s="9"/>
      <c r="C62" s="10" t="s">
        <v>61</v>
      </c>
      <c r="D62" s="11"/>
      <c r="E62" s="11"/>
      <c r="F62" s="15">
        <f>D62+E62</f>
        <v>0</v>
      </c>
      <c r="G62" s="11"/>
      <c r="H62" s="11"/>
      <c r="I62" s="16">
        <f>F62-G62</f>
        <v>0</v>
      </c>
    </row>
    <row r="63" spans="2:12" ht="14.25" customHeight="1" x14ac:dyDescent="0.2">
      <c r="B63" s="35" t="s">
        <v>62</v>
      </c>
      <c r="C63" s="36"/>
      <c r="D63" s="13">
        <f t="shared" ref="D63:I63" si="16">SUM(D64:D70)</f>
        <v>0</v>
      </c>
      <c r="E63" s="13">
        <f t="shared" si="16"/>
        <v>0</v>
      </c>
      <c r="F63" s="13">
        <f t="shared" si="16"/>
        <v>0</v>
      </c>
      <c r="G63" s="13">
        <f t="shared" si="16"/>
        <v>0</v>
      </c>
      <c r="H63" s="13">
        <f t="shared" si="16"/>
        <v>0</v>
      </c>
      <c r="I63" s="14">
        <f t="shared" si="16"/>
        <v>0</v>
      </c>
    </row>
    <row r="64" spans="2:12" ht="14.25" customHeight="1" x14ac:dyDescent="0.2">
      <c r="B64" s="9"/>
      <c r="C64" s="10" t="s">
        <v>82</v>
      </c>
      <c r="D64" s="11"/>
      <c r="E64" s="11"/>
      <c r="F64" s="15">
        <f t="shared" ref="F64:F70" si="17">D64+E64</f>
        <v>0</v>
      </c>
      <c r="G64" s="11"/>
      <c r="H64" s="11"/>
      <c r="I64" s="16">
        <f t="shared" ref="I64:I70" si="18">F64-G64</f>
        <v>0</v>
      </c>
    </row>
    <row r="65" spans="2:12" ht="14.25" customHeight="1" x14ac:dyDescent="0.2">
      <c r="B65" s="9"/>
      <c r="C65" s="10" t="s">
        <v>63</v>
      </c>
      <c r="D65" s="11"/>
      <c r="E65" s="11"/>
      <c r="F65" s="15">
        <f t="shared" si="17"/>
        <v>0</v>
      </c>
      <c r="G65" s="11"/>
      <c r="H65" s="11"/>
      <c r="I65" s="16">
        <f t="shared" si="18"/>
        <v>0</v>
      </c>
    </row>
    <row r="66" spans="2:12" ht="14.25" customHeight="1" x14ac:dyDescent="0.2">
      <c r="B66" s="9"/>
      <c r="C66" s="10" t="s">
        <v>64</v>
      </c>
      <c r="D66" s="11"/>
      <c r="E66" s="11"/>
      <c r="F66" s="15">
        <f t="shared" si="17"/>
        <v>0</v>
      </c>
      <c r="G66" s="11"/>
      <c r="H66" s="11"/>
      <c r="I66" s="16">
        <f t="shared" si="18"/>
        <v>0</v>
      </c>
    </row>
    <row r="67" spans="2:12" ht="14.25" customHeight="1" x14ac:dyDescent="0.2">
      <c r="B67" s="9"/>
      <c r="C67" s="10" t="s">
        <v>65</v>
      </c>
      <c r="D67" s="11"/>
      <c r="E67" s="11"/>
      <c r="F67" s="15">
        <f t="shared" si="17"/>
        <v>0</v>
      </c>
      <c r="G67" s="11"/>
      <c r="H67" s="11"/>
      <c r="I67" s="16">
        <f t="shared" si="18"/>
        <v>0</v>
      </c>
    </row>
    <row r="68" spans="2:12" ht="14.25" customHeight="1" x14ac:dyDescent="0.2">
      <c r="B68" s="9"/>
      <c r="C68" s="10" t="s">
        <v>66</v>
      </c>
      <c r="D68" s="11"/>
      <c r="E68" s="11"/>
      <c r="F68" s="15">
        <f t="shared" si="17"/>
        <v>0</v>
      </c>
      <c r="G68" s="11"/>
      <c r="H68" s="11"/>
      <c r="I68" s="16">
        <f t="shared" si="18"/>
        <v>0</v>
      </c>
    </row>
    <row r="69" spans="2:12" ht="14.25" customHeight="1" x14ac:dyDescent="0.2">
      <c r="B69" s="9"/>
      <c r="C69" s="10" t="s">
        <v>67</v>
      </c>
      <c r="D69" s="11"/>
      <c r="E69" s="11"/>
      <c r="F69" s="15">
        <f t="shared" si="17"/>
        <v>0</v>
      </c>
      <c r="G69" s="11"/>
      <c r="H69" s="11"/>
      <c r="I69" s="16">
        <f t="shared" si="18"/>
        <v>0</v>
      </c>
    </row>
    <row r="70" spans="2:12" ht="14.25" customHeight="1" x14ac:dyDescent="0.2">
      <c r="B70" s="9"/>
      <c r="C70" s="10" t="s">
        <v>68</v>
      </c>
      <c r="D70" s="11"/>
      <c r="E70" s="11"/>
      <c r="F70" s="15">
        <f t="shared" si="17"/>
        <v>0</v>
      </c>
      <c r="G70" s="11"/>
      <c r="H70" s="11"/>
      <c r="I70" s="16">
        <f t="shared" si="18"/>
        <v>0</v>
      </c>
    </row>
    <row r="71" spans="2:12" ht="14.25" customHeight="1" x14ac:dyDescent="0.2">
      <c r="B71" s="35" t="s">
        <v>2</v>
      </c>
      <c r="C71" s="36"/>
      <c r="D71" s="13">
        <f t="shared" ref="D71:I71" si="19">SUM(D72:D74)</f>
        <v>0</v>
      </c>
      <c r="E71" s="13">
        <f t="shared" si="19"/>
        <v>0</v>
      </c>
      <c r="F71" s="13">
        <f t="shared" si="19"/>
        <v>0</v>
      </c>
      <c r="G71" s="13">
        <f t="shared" si="19"/>
        <v>0</v>
      </c>
      <c r="H71" s="13">
        <f t="shared" si="19"/>
        <v>0</v>
      </c>
      <c r="I71" s="14">
        <f t="shared" si="19"/>
        <v>0</v>
      </c>
    </row>
    <row r="72" spans="2:12" ht="14.25" customHeight="1" x14ac:dyDescent="0.2">
      <c r="B72" s="9"/>
      <c r="C72" s="10" t="s">
        <v>69</v>
      </c>
      <c r="D72" s="11"/>
      <c r="E72" s="11"/>
      <c r="F72" s="15">
        <f>D72+E72</f>
        <v>0</v>
      </c>
      <c r="G72" s="11"/>
      <c r="H72" s="11"/>
      <c r="I72" s="16">
        <f>F72-G72</f>
        <v>0</v>
      </c>
    </row>
    <row r="73" spans="2:12" ht="14.25" customHeight="1" x14ac:dyDescent="0.2">
      <c r="B73" s="9"/>
      <c r="C73" s="10" t="s">
        <v>70</v>
      </c>
      <c r="D73" s="11"/>
      <c r="E73" s="11"/>
      <c r="F73" s="15">
        <f>D73+E73</f>
        <v>0</v>
      </c>
      <c r="G73" s="11"/>
      <c r="H73" s="11"/>
      <c r="I73" s="16">
        <f>F73-G73</f>
        <v>0</v>
      </c>
    </row>
    <row r="74" spans="2:12" ht="14.25" customHeight="1" x14ac:dyDescent="0.2">
      <c r="B74" s="9"/>
      <c r="C74" s="10" t="s">
        <v>71</v>
      </c>
      <c r="D74" s="11"/>
      <c r="E74" s="11"/>
      <c r="F74" s="15">
        <f>D74+E74</f>
        <v>0</v>
      </c>
      <c r="G74" s="11"/>
      <c r="H74" s="11"/>
      <c r="I74" s="16">
        <f>F74-G74</f>
        <v>0</v>
      </c>
    </row>
    <row r="75" spans="2:12" ht="14.25" customHeight="1" x14ac:dyDescent="0.2">
      <c r="B75" s="35" t="s">
        <v>72</v>
      </c>
      <c r="C75" s="36"/>
      <c r="D75" s="13">
        <f>SUM(D76:D82)</f>
        <v>839782317</v>
      </c>
      <c r="E75" s="13">
        <f t="shared" ref="E75:I75" si="20">SUM(E76:E82)</f>
        <v>17119617</v>
      </c>
      <c r="F75" s="13">
        <f t="shared" si="20"/>
        <v>856901934</v>
      </c>
      <c r="G75" s="13">
        <f t="shared" si="20"/>
        <v>832567895.68000007</v>
      </c>
      <c r="H75" s="13">
        <f t="shared" si="20"/>
        <v>832567895.68000007</v>
      </c>
      <c r="I75" s="14">
        <f t="shared" si="20"/>
        <v>24334038.319999982</v>
      </c>
      <c r="K75" s="3">
        <f>+H75+G75</f>
        <v>1665135791.3600001</v>
      </c>
      <c r="L75" s="3">
        <f>+F75-K75</f>
        <v>-808233857.36000013</v>
      </c>
    </row>
    <row r="76" spans="2:12" ht="14.25" customHeight="1" x14ac:dyDescent="0.2">
      <c r="B76" s="9"/>
      <c r="C76" s="10" t="s">
        <v>73</v>
      </c>
      <c r="D76" s="11">
        <v>359841028</v>
      </c>
      <c r="E76" s="11">
        <v>1</v>
      </c>
      <c r="F76" s="15">
        <f t="shared" ref="F76:F82" si="21">D76+E76</f>
        <v>359841029</v>
      </c>
      <c r="G76" s="11">
        <v>356539353.74000001</v>
      </c>
      <c r="H76" s="11">
        <v>356539353.74000001</v>
      </c>
      <c r="I76" s="16">
        <f t="shared" ref="I76:I82" si="22">F76-G76</f>
        <v>3301675.2599999905</v>
      </c>
      <c r="K76" s="18"/>
    </row>
    <row r="77" spans="2:12" ht="14.25" customHeight="1" x14ac:dyDescent="0.2">
      <c r="B77" s="9"/>
      <c r="C77" s="10" t="s">
        <v>74</v>
      </c>
      <c r="D77" s="11">
        <v>479941289</v>
      </c>
      <c r="E77" s="11">
        <v>-1</v>
      </c>
      <c r="F77" s="15">
        <f t="shared" si="21"/>
        <v>479941288</v>
      </c>
      <c r="G77" s="11">
        <v>461665848.24000001</v>
      </c>
      <c r="H77" s="11">
        <v>461665848.24000001</v>
      </c>
      <c r="I77" s="16">
        <f t="shared" si="22"/>
        <v>18275439.75999999</v>
      </c>
      <c r="K77" s="18"/>
    </row>
    <row r="78" spans="2:12" ht="14.25" customHeight="1" x14ac:dyDescent="0.2">
      <c r="B78" s="9"/>
      <c r="C78" s="10" t="s">
        <v>75</v>
      </c>
      <c r="D78" s="11"/>
      <c r="E78" s="11"/>
      <c r="F78" s="15">
        <f t="shared" si="21"/>
        <v>0</v>
      </c>
      <c r="G78" s="11"/>
      <c r="H78" s="11"/>
      <c r="I78" s="16">
        <f t="shared" si="22"/>
        <v>0</v>
      </c>
    </row>
    <row r="79" spans="2:12" ht="14.25" customHeight="1" x14ac:dyDescent="0.2">
      <c r="B79" s="9"/>
      <c r="C79" s="10" t="s">
        <v>76</v>
      </c>
      <c r="D79" s="11"/>
      <c r="E79" s="11"/>
      <c r="F79" s="15">
        <f t="shared" si="21"/>
        <v>0</v>
      </c>
      <c r="G79" s="11"/>
      <c r="H79" s="11"/>
      <c r="I79" s="16">
        <f t="shared" si="22"/>
        <v>0</v>
      </c>
    </row>
    <row r="80" spans="2:12" ht="14.25" customHeight="1" x14ac:dyDescent="0.2">
      <c r="B80" s="9"/>
      <c r="C80" s="10" t="s">
        <v>77</v>
      </c>
      <c r="D80" s="11"/>
      <c r="E80" s="11"/>
      <c r="F80" s="15">
        <f t="shared" si="21"/>
        <v>0</v>
      </c>
      <c r="G80" s="11"/>
      <c r="H80" s="11"/>
      <c r="I80" s="16">
        <f t="shared" si="22"/>
        <v>0</v>
      </c>
    </row>
    <row r="81" spans="2:12" ht="14.25" customHeight="1" x14ac:dyDescent="0.2">
      <c r="B81" s="9"/>
      <c r="C81" s="10" t="s">
        <v>78</v>
      </c>
      <c r="D81" s="11"/>
      <c r="E81" s="11"/>
      <c r="F81" s="15">
        <f t="shared" si="21"/>
        <v>0</v>
      </c>
      <c r="G81" s="11"/>
      <c r="H81" s="11"/>
      <c r="I81" s="16">
        <f t="shared" si="22"/>
        <v>0</v>
      </c>
    </row>
    <row r="82" spans="2:12" ht="14.25" customHeight="1" thickBot="1" x14ac:dyDescent="0.25">
      <c r="B82" s="9"/>
      <c r="C82" s="10" t="s">
        <v>79</v>
      </c>
      <c r="D82" s="11"/>
      <c r="E82" s="11">
        <v>17119617</v>
      </c>
      <c r="F82" s="15">
        <f t="shared" si="21"/>
        <v>17119617</v>
      </c>
      <c r="G82" s="11">
        <v>14362693.699999999</v>
      </c>
      <c r="H82" s="11">
        <v>14362693.699999999</v>
      </c>
      <c r="I82" s="19">
        <f t="shared" si="22"/>
        <v>2756923.3000000007</v>
      </c>
      <c r="K82" s="3"/>
    </row>
    <row r="83" spans="2:12" ht="14.25" customHeight="1" thickBot="1" x14ac:dyDescent="0.25">
      <c r="B83" s="20"/>
      <c r="C83" s="21" t="s">
        <v>11</v>
      </c>
      <c r="D83" s="22">
        <f t="shared" ref="D83:H83" si="23">D11+D19+D29+D39+D49+D59+D63+D71+D75</f>
        <v>2957239650.3699999</v>
      </c>
      <c r="E83" s="22">
        <f>E11+E19+E29+E39+E49+E59+E63+E71+E75</f>
        <v>17119617</v>
      </c>
      <c r="F83" s="22">
        <f t="shared" si="23"/>
        <v>2974359267.3699999</v>
      </c>
      <c r="G83" s="22">
        <f t="shared" si="23"/>
        <v>1558309318.45</v>
      </c>
      <c r="H83" s="22">
        <f t="shared" si="23"/>
        <v>1538758807.97</v>
      </c>
      <c r="I83" s="22">
        <f>I11+I19+I29+I39+I49+I59+I63+I71+I75</f>
        <v>1416049948.9199998</v>
      </c>
      <c r="K83" s="3">
        <f>+H83+G83</f>
        <v>3097068126.4200001</v>
      </c>
      <c r="L83" s="3">
        <f>+F83-K83</f>
        <v>-122708859.05000019</v>
      </c>
    </row>
    <row r="84" spans="2:12" ht="6.75" customHeight="1" x14ac:dyDescent="0.2"/>
    <row r="85" spans="2:12" ht="15" customHeight="1" x14ac:dyDescent="0.2">
      <c r="B85" s="38" t="s">
        <v>88</v>
      </c>
      <c r="C85" s="38"/>
      <c r="D85" s="38"/>
      <c r="E85" s="38"/>
      <c r="F85" s="38"/>
      <c r="G85" s="38"/>
      <c r="H85" s="38"/>
      <c r="I85" s="38"/>
      <c r="J85" s="23"/>
      <c r="K85" s="23"/>
      <c r="L85" s="23"/>
    </row>
    <row r="86" spans="2:12" ht="15" customHeight="1" x14ac:dyDescent="0.2">
      <c r="B86" s="24"/>
      <c r="C86" s="24"/>
      <c r="D86" s="24"/>
      <c r="E86" s="24"/>
      <c r="F86" s="24"/>
      <c r="G86" s="24"/>
      <c r="H86" s="24"/>
      <c r="I86" s="24"/>
      <c r="J86" s="23"/>
      <c r="K86" s="23"/>
      <c r="L86" s="23"/>
    </row>
    <row r="87" spans="2:12" ht="15" customHeight="1" x14ac:dyDescent="0.2">
      <c r="B87" s="24"/>
      <c r="C87" s="24"/>
      <c r="D87" s="24"/>
      <c r="E87" s="24"/>
      <c r="F87" s="24"/>
      <c r="G87" s="24"/>
      <c r="H87" s="24"/>
      <c r="I87" s="24"/>
      <c r="J87" s="23"/>
      <c r="K87" s="23"/>
      <c r="L87" s="23"/>
    </row>
    <row r="88" spans="2:12" ht="15" customHeight="1" x14ac:dyDescent="0.2">
      <c r="B88" s="24"/>
      <c r="C88" s="24"/>
      <c r="D88" s="24"/>
      <c r="E88" s="24"/>
      <c r="F88" s="24"/>
      <c r="G88" s="24"/>
      <c r="H88" s="24"/>
      <c r="I88" s="24"/>
      <c r="J88" s="23"/>
      <c r="K88" s="23"/>
      <c r="L88" s="23"/>
    </row>
    <row r="89" spans="2:12" ht="15" customHeight="1" x14ac:dyDescent="0.2">
      <c r="B89" s="24"/>
      <c r="C89" s="24"/>
      <c r="D89" s="24"/>
      <c r="E89" s="24"/>
      <c r="F89" s="24"/>
      <c r="G89" s="24"/>
      <c r="H89" s="24"/>
      <c r="I89" s="24"/>
      <c r="J89" s="23"/>
      <c r="K89" s="23"/>
      <c r="L89" s="23"/>
    </row>
    <row r="90" spans="2:12" ht="15" customHeight="1" x14ac:dyDescent="0.2">
      <c r="B90" s="24"/>
      <c r="C90" s="24"/>
      <c r="D90" s="24"/>
      <c r="E90" s="24"/>
      <c r="F90" s="24"/>
      <c r="G90" s="24"/>
      <c r="H90" s="24"/>
      <c r="I90" s="24"/>
      <c r="J90" s="23"/>
      <c r="K90" s="23"/>
      <c r="L90" s="23"/>
    </row>
    <row r="91" spans="2:12" ht="15" customHeight="1" x14ac:dyDescent="0.2">
      <c r="B91" s="24"/>
      <c r="C91" s="24"/>
      <c r="D91" s="24"/>
      <c r="E91" s="24"/>
      <c r="F91" s="24"/>
      <c r="G91" s="24"/>
      <c r="H91" s="24"/>
      <c r="I91" s="24"/>
      <c r="J91" s="23"/>
      <c r="K91" s="23"/>
      <c r="L91" s="23"/>
    </row>
    <row r="92" spans="2:12" x14ac:dyDescent="0.2">
      <c r="C92" s="26"/>
      <c r="D92" s="27"/>
      <c r="E92" s="25"/>
      <c r="G92" s="28"/>
      <c r="H92" s="28"/>
      <c r="I92" s="28"/>
    </row>
    <row r="93" spans="2:12" x14ac:dyDescent="0.2">
      <c r="C93" s="25"/>
      <c r="D93" s="25"/>
      <c r="E93" s="25"/>
      <c r="F93" s="25"/>
      <c r="G93" s="29"/>
      <c r="H93" s="29"/>
      <c r="I93" s="29"/>
    </row>
    <row r="94" spans="2:12" x14ac:dyDescent="0.2">
      <c r="C94" s="25"/>
      <c r="D94" s="32"/>
      <c r="E94" s="32"/>
      <c r="F94" s="32"/>
      <c r="G94" s="25"/>
      <c r="H94" s="25"/>
    </row>
    <row r="95" spans="2:12" x14ac:dyDescent="0.2">
      <c r="C95" s="25"/>
      <c r="D95" s="37"/>
      <c r="E95" s="37"/>
      <c r="F95" s="37"/>
      <c r="G95" s="25"/>
      <c r="H95" s="25"/>
    </row>
    <row r="96" spans="2:12" x14ac:dyDescent="0.2">
      <c r="C96" s="25"/>
      <c r="D96" s="37"/>
      <c r="E96" s="37"/>
      <c r="F96" s="37"/>
      <c r="G96" s="25"/>
      <c r="H96" s="25"/>
    </row>
    <row r="97" spans="3:12" x14ac:dyDescent="0.2">
      <c r="D97" s="33"/>
      <c r="E97" s="33"/>
      <c r="F97" s="33"/>
    </row>
    <row r="98" spans="3:12" x14ac:dyDescent="0.2">
      <c r="C98" s="5" t="s">
        <v>84</v>
      </c>
      <c r="D98" s="3">
        <f t="shared" ref="D98:I98" si="24">+D83-D99-D100</f>
        <v>2066016722</v>
      </c>
      <c r="E98" s="3">
        <f t="shared" si="24"/>
        <v>-500000</v>
      </c>
      <c r="F98" s="3">
        <f t="shared" si="24"/>
        <v>2065516722</v>
      </c>
      <c r="G98" s="3">
        <f t="shared" si="24"/>
        <v>689800811.4000001</v>
      </c>
      <c r="H98" s="3">
        <f t="shared" si="24"/>
        <v>682593995.49000001</v>
      </c>
      <c r="I98" s="3">
        <f t="shared" si="24"/>
        <v>1375715910.5999999</v>
      </c>
    </row>
    <row r="99" spans="3:12" x14ac:dyDescent="0.2">
      <c r="C99" s="5" t="s">
        <v>85</v>
      </c>
      <c r="D99" s="3">
        <f t="shared" ref="D99:I99" si="25">+D59+D49</f>
        <v>51440611.369999997</v>
      </c>
      <c r="E99" s="3">
        <f t="shared" si="25"/>
        <v>500000</v>
      </c>
      <c r="F99" s="3">
        <f t="shared" si="25"/>
        <v>51940611.369999997</v>
      </c>
      <c r="G99" s="3">
        <f t="shared" si="25"/>
        <v>35940611.369999997</v>
      </c>
      <c r="H99" s="3">
        <f t="shared" si="25"/>
        <v>23596916.800000001</v>
      </c>
      <c r="I99" s="3">
        <f t="shared" si="25"/>
        <v>16000000</v>
      </c>
    </row>
    <row r="100" spans="3:12" x14ac:dyDescent="0.2">
      <c r="C100" s="5" t="s">
        <v>86</v>
      </c>
      <c r="D100" s="3">
        <f t="shared" ref="D100:I100" si="26">+D75</f>
        <v>839782317</v>
      </c>
      <c r="E100" s="3">
        <f t="shared" si="26"/>
        <v>17119617</v>
      </c>
      <c r="F100" s="3">
        <f t="shared" si="26"/>
        <v>856901934</v>
      </c>
      <c r="G100" s="3">
        <f t="shared" si="26"/>
        <v>832567895.68000007</v>
      </c>
      <c r="H100" s="3">
        <f t="shared" si="26"/>
        <v>832567895.68000007</v>
      </c>
      <c r="I100" s="3">
        <f t="shared" si="26"/>
        <v>24334038.319999982</v>
      </c>
    </row>
    <row r="101" spans="3:12" x14ac:dyDescent="0.2">
      <c r="D101" s="3"/>
      <c r="E101" s="3"/>
      <c r="F101" s="3"/>
      <c r="G101" s="3"/>
      <c r="H101" s="3"/>
      <c r="I101" s="3"/>
    </row>
    <row r="102" spans="3:12" x14ac:dyDescent="0.2">
      <c r="C102" s="34" t="s">
        <v>92</v>
      </c>
      <c r="D102" s="3">
        <v>3451269</v>
      </c>
      <c r="E102" s="3">
        <v>0</v>
      </c>
      <c r="F102" s="3">
        <v>3451269</v>
      </c>
      <c r="G102" s="3">
        <v>1998104.04</v>
      </c>
      <c r="H102" s="3">
        <v>1998104.04</v>
      </c>
      <c r="I102" s="3">
        <f>F102-G102</f>
        <v>1453164.96</v>
      </c>
      <c r="K102" s="2">
        <f>+G102-H102</f>
        <v>0</v>
      </c>
    </row>
    <row r="103" spans="3:12" x14ac:dyDescent="0.2">
      <c r="C103" s="34" t="s">
        <v>38</v>
      </c>
      <c r="D103" s="3">
        <f>+D83-D102-D75</f>
        <v>2114006064.3699999</v>
      </c>
      <c r="E103" s="3">
        <f>+E83-E102-E75</f>
        <v>0</v>
      </c>
      <c r="F103" s="3">
        <f>+F83-F102-F75</f>
        <v>2114006064.3699999</v>
      </c>
      <c r="G103" s="3">
        <f>+G83-G102-G75</f>
        <v>723743318.73000002</v>
      </c>
      <c r="H103" s="3">
        <f>+H83-H102-H75</f>
        <v>704192808.25</v>
      </c>
      <c r="I103" s="3">
        <f>F103-G103</f>
        <v>1390262745.6399999</v>
      </c>
    </row>
    <row r="104" spans="3:12" x14ac:dyDescent="0.2">
      <c r="C104" s="34" t="s">
        <v>93</v>
      </c>
      <c r="D104" s="3">
        <f>D75-D82</f>
        <v>839782317</v>
      </c>
      <c r="E104" s="3">
        <f t="shared" ref="E104:H104" si="27">E75-E82</f>
        <v>0</v>
      </c>
      <c r="F104" s="3">
        <f t="shared" si="27"/>
        <v>839782317</v>
      </c>
      <c r="G104" s="3">
        <f t="shared" si="27"/>
        <v>818205201.98000002</v>
      </c>
      <c r="H104" s="3">
        <f t="shared" si="27"/>
        <v>818205201.98000002</v>
      </c>
      <c r="I104" s="3">
        <f>I75-I82</f>
        <v>21577115.019999981</v>
      </c>
      <c r="J104" s="3"/>
    </row>
    <row r="105" spans="3:12" x14ac:dyDescent="0.2">
      <c r="C105" s="34" t="s">
        <v>79</v>
      </c>
      <c r="D105" s="3">
        <f>D82</f>
        <v>0</v>
      </c>
      <c r="E105" s="3">
        <f t="shared" ref="E105:I105" si="28">E82</f>
        <v>17119617</v>
      </c>
      <c r="F105" s="3">
        <f t="shared" si="28"/>
        <v>17119617</v>
      </c>
      <c r="G105" s="3">
        <f t="shared" si="28"/>
        <v>14362693.699999999</v>
      </c>
      <c r="H105" s="3">
        <f t="shared" si="28"/>
        <v>14362693.699999999</v>
      </c>
      <c r="I105" s="3">
        <f t="shared" si="28"/>
        <v>2756923.3000000007</v>
      </c>
      <c r="J105" s="3"/>
    </row>
    <row r="106" spans="3:12" x14ac:dyDescent="0.2">
      <c r="D106" s="3"/>
      <c r="E106" s="3"/>
      <c r="F106" s="3"/>
      <c r="G106" s="3"/>
      <c r="H106" s="3"/>
      <c r="I106" s="3"/>
      <c r="J106" s="3"/>
    </row>
    <row r="107" spans="3:12" x14ac:dyDescent="0.2">
      <c r="C107" s="5" t="s">
        <v>89</v>
      </c>
      <c r="D107" s="3">
        <f>D83-D75</f>
        <v>2117457333.3699999</v>
      </c>
      <c r="E107" s="3">
        <f t="shared" ref="E107:I107" si="29">E83-E75</f>
        <v>0</v>
      </c>
      <c r="F107" s="3">
        <f t="shared" si="29"/>
        <v>2117457333.3699999</v>
      </c>
      <c r="G107" s="3">
        <f t="shared" si="29"/>
        <v>725741422.76999998</v>
      </c>
      <c r="H107" s="3">
        <f t="shared" si="29"/>
        <v>706190912.28999996</v>
      </c>
      <c r="I107" s="3">
        <f t="shared" si="29"/>
        <v>1391715910.5999999</v>
      </c>
      <c r="J107" s="3"/>
    </row>
    <row r="108" spans="3:12" x14ac:dyDescent="0.2">
      <c r="C108" s="5" t="s">
        <v>90</v>
      </c>
      <c r="D108" s="3">
        <f>D75-D82</f>
        <v>839782317</v>
      </c>
      <c r="E108" s="3">
        <f t="shared" ref="E108:I108" si="30">E75-E82</f>
        <v>0</v>
      </c>
      <c r="F108" s="3">
        <f t="shared" si="30"/>
        <v>839782317</v>
      </c>
      <c r="G108" s="3">
        <f t="shared" si="30"/>
        <v>818205201.98000002</v>
      </c>
      <c r="H108" s="3">
        <f t="shared" si="30"/>
        <v>818205201.98000002</v>
      </c>
      <c r="I108" s="3">
        <f t="shared" si="30"/>
        <v>21577115.019999981</v>
      </c>
      <c r="J108" s="1"/>
    </row>
    <row r="109" spans="3:12" x14ac:dyDescent="0.2">
      <c r="C109" s="5" t="s">
        <v>91</v>
      </c>
      <c r="D109" s="3">
        <f>+D82</f>
        <v>0</v>
      </c>
      <c r="E109" s="3">
        <f>+E82</f>
        <v>17119617</v>
      </c>
      <c r="F109" s="3">
        <f>+F82</f>
        <v>17119617</v>
      </c>
      <c r="G109" s="3">
        <f t="shared" ref="G109:I109" si="31">+G82</f>
        <v>14362693.699999999</v>
      </c>
      <c r="H109" s="3">
        <f t="shared" si="31"/>
        <v>14362693.699999999</v>
      </c>
      <c r="I109" s="3">
        <f t="shared" si="31"/>
        <v>2756923.3000000007</v>
      </c>
      <c r="J109" s="3"/>
    </row>
    <row r="110" spans="3:12" x14ac:dyDescent="0.2">
      <c r="D110" s="4"/>
      <c r="E110" s="4"/>
      <c r="F110" s="4"/>
      <c r="G110" s="4"/>
      <c r="H110" s="4"/>
      <c r="I110" s="4"/>
    </row>
    <row r="111" spans="3:12" x14ac:dyDescent="0.2">
      <c r="D111" s="3"/>
      <c r="E111" s="3"/>
      <c r="F111" s="3"/>
      <c r="G111" s="3"/>
      <c r="H111" s="30"/>
      <c r="I111" s="18"/>
      <c r="J111" s="18"/>
      <c r="K111" s="18"/>
      <c r="L111" s="18"/>
    </row>
    <row r="112" spans="3:12" x14ac:dyDescent="0.2">
      <c r="D112" s="31"/>
      <c r="E112" s="31"/>
      <c r="F112" s="31"/>
      <c r="G112" s="31"/>
      <c r="H112" s="31"/>
      <c r="I112" s="18"/>
      <c r="J112" s="18"/>
      <c r="K112" s="18"/>
      <c r="L112" s="18"/>
    </row>
    <row r="113" spans="4:9" x14ac:dyDescent="0.2">
      <c r="D113" s="3"/>
      <c r="E113" s="3"/>
      <c r="F113" s="3"/>
      <c r="G113" s="3"/>
      <c r="H113" s="3"/>
      <c r="I113" s="3"/>
    </row>
    <row r="114" spans="4:9" x14ac:dyDescent="0.2">
      <c r="D114" s="3"/>
      <c r="E114" s="3"/>
      <c r="F114" s="3"/>
      <c r="G114" s="3"/>
      <c r="H114" s="3"/>
      <c r="I114" s="3"/>
    </row>
    <row r="115" spans="4:9" x14ac:dyDescent="0.2">
      <c r="D115" s="3"/>
      <c r="E115" s="3"/>
      <c r="F115" s="3"/>
      <c r="G115" s="3"/>
      <c r="H115" s="3"/>
      <c r="I115" s="3"/>
    </row>
    <row r="116" spans="4:9" x14ac:dyDescent="0.2">
      <c r="D116" s="1"/>
      <c r="E116" s="1"/>
      <c r="F116" s="1"/>
      <c r="G116" s="1"/>
      <c r="H116" s="1"/>
      <c r="I116" s="1"/>
    </row>
    <row r="117" spans="4:9" x14ac:dyDescent="0.2">
      <c r="D117" s="3"/>
      <c r="E117" s="3"/>
      <c r="F117" s="3"/>
      <c r="G117" s="3"/>
      <c r="H117" s="3"/>
      <c r="I117" s="3"/>
    </row>
    <row r="119" spans="4:9" x14ac:dyDescent="0.2">
      <c r="D119" s="3"/>
      <c r="E119" s="3"/>
      <c r="F119" s="3"/>
      <c r="G119" s="3"/>
      <c r="H119" s="3"/>
      <c r="I119" s="3"/>
    </row>
    <row r="121" spans="4:9" x14ac:dyDescent="0.2">
      <c r="D121" s="3"/>
      <c r="E121" s="3"/>
      <c r="F121" s="3"/>
      <c r="G121" s="3"/>
      <c r="H121" s="3"/>
      <c r="I121" s="3"/>
    </row>
  </sheetData>
  <mergeCells count="25">
    <mergeCell ref="D96:F96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63:C63"/>
    <mergeCell ref="B71:C71"/>
    <mergeCell ref="D95:F95"/>
    <mergeCell ref="B85:I85"/>
    <mergeCell ref="B2:I2"/>
    <mergeCell ref="B3:I3"/>
    <mergeCell ref="B4:I4"/>
    <mergeCell ref="B5:I5"/>
    <mergeCell ref="B6:I6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2020-05-14T23:12:47Z</cp:lastPrinted>
  <dcterms:created xsi:type="dcterms:W3CDTF">2014-09-04T16:46:21Z</dcterms:created>
  <dcterms:modified xsi:type="dcterms:W3CDTF">2020-10-09T19:08:36Z</dcterms:modified>
</cp:coreProperties>
</file>