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18 12 diciembre Edos. Fin DEFINITIVOS\CONAC\"/>
    </mc:Choice>
  </mc:AlternateContent>
  <bookViews>
    <workbookView xWindow="0" yWindow="0" windowWidth="21600" windowHeight="9615"/>
  </bookViews>
  <sheets>
    <sheet name="Edo. analitico de Ing. CONAC" sheetId="1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'Edo. analitico de Ing. CONAC'!$B$1:$J$72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62913"/>
</workbook>
</file>

<file path=xl/calcChain.xml><?xml version="1.0" encoding="utf-8"?>
<calcChain xmlns="http://schemas.openxmlformats.org/spreadsheetml/2006/main">
  <c r="F24" i="11" l="1"/>
  <c r="F19" i="11"/>
  <c r="F16" i="11" l="1"/>
  <c r="E24" i="11" l="1"/>
  <c r="E16" i="11"/>
  <c r="I19" i="11" l="1"/>
  <c r="I18" i="11" s="1"/>
  <c r="I24" i="11"/>
  <c r="E19" i="11"/>
  <c r="F14" i="11" l="1"/>
  <c r="J19" i="11"/>
  <c r="J14" i="11"/>
  <c r="G19" i="11" l="1"/>
  <c r="G14" i="11" l="1"/>
  <c r="F15" i="11" l="1"/>
  <c r="E23" i="11"/>
  <c r="E15" i="11"/>
  <c r="G23" i="11" l="1"/>
  <c r="I23" i="11" l="1"/>
  <c r="G24" i="11" l="1"/>
  <c r="G16" i="11" l="1"/>
  <c r="E49" i="11" l="1"/>
  <c r="E37" i="11"/>
  <c r="I26" i="11" l="1"/>
  <c r="G18" i="11"/>
  <c r="H18" i="11"/>
  <c r="F18" i="11"/>
  <c r="G15" i="11"/>
  <c r="H15" i="11"/>
  <c r="F26" i="11" l="1"/>
  <c r="J16" i="11"/>
  <c r="J23" i="11"/>
  <c r="J24" i="11"/>
  <c r="E50" i="11" l="1"/>
  <c r="F50" i="11"/>
  <c r="I50" i="11" l="1"/>
  <c r="G50" i="11" l="1"/>
  <c r="J50" i="11"/>
  <c r="H53" i="11" l="1"/>
  <c r="H49" i="11"/>
  <c r="F53" i="11" l="1"/>
  <c r="I53" i="11" l="1"/>
  <c r="E18" i="11" l="1"/>
  <c r="J18" i="11" s="1"/>
  <c r="J15" i="11"/>
  <c r="J26" i="11" l="1"/>
  <c r="F49" i="11"/>
  <c r="F47" i="11" s="1"/>
  <c r="I37" i="11"/>
  <c r="H37" i="11"/>
  <c r="F37" i="11"/>
  <c r="E53" i="11" l="1"/>
  <c r="G53" i="11" s="1"/>
  <c r="H52" i="11"/>
  <c r="F52" i="11"/>
  <c r="G49" i="11"/>
  <c r="E47" i="11"/>
  <c r="F34" i="11"/>
  <c r="E34" i="11"/>
  <c r="G36" i="11"/>
  <c r="G35" i="11"/>
  <c r="E26" i="11"/>
  <c r="G26" i="11" l="1"/>
  <c r="E52" i="11"/>
  <c r="E55" i="11" s="1"/>
  <c r="H50" i="11"/>
  <c r="H47" i="11" s="1"/>
  <c r="H26" i="11"/>
  <c r="I49" i="11"/>
  <c r="J49" i="11" s="1"/>
  <c r="J47" i="11" s="1"/>
  <c r="H34" i="11"/>
  <c r="J37" i="11"/>
  <c r="G37" i="11"/>
  <c r="I52" i="11"/>
  <c r="J53" i="11"/>
  <c r="J52" i="11" s="1"/>
  <c r="I34" i="11"/>
  <c r="G47" i="11"/>
  <c r="F55" i="11"/>
  <c r="G52" i="11"/>
  <c r="H55" i="11" l="1"/>
  <c r="G34" i="11"/>
  <c r="G55" i="11" s="1"/>
  <c r="J34" i="11"/>
  <c r="J55" i="11" s="1"/>
  <c r="I47" i="11"/>
  <c r="I55" i="11" s="1"/>
</calcChain>
</file>

<file path=xl/sharedStrings.xml><?xml version="1.0" encoding="utf-8"?>
<sst xmlns="http://schemas.openxmlformats.org/spreadsheetml/2006/main" count="66" uniqueCount="39">
  <si>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</si>
  <si>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</si>
  <si>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</si>
  <si>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</si>
  <si>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</si>
  <si>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</si>
  <si>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</si>
  <si>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</si>
  <si>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</si>
  <si>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</si>
  <si>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</si>
  <si>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</si>
  <si>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</si>
  <si>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</si>
  <si>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</si>
  <si>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</si>
  <si>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</si>
  <si>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</si>
  <si>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</si>
  <si>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</si>
  <si>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</si>
  <si>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</si>
  <si>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</si>
  <si>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</si>
  <si>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</si>
  <si>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</si>
  <si>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</si>
  <si>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</si>
  <si>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</si>
  <si>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</si>
  <si>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</si>
  <si>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</si>
  <si>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</si>
  <si>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</si>
  <si>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</si>
  <si>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</si>
  <si>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</si>
  <si>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 xml:space="preserve">Aprovechamientos </t>
  </si>
  <si>
    <t>Del 1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</si>
</sst>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  <numFmt numFmtId="169" formatCode="#,###.0,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11"/>
      <color theme="1"/>
      <name val="Gotham Book"/>
    </font>
    <font>
      <sz val="10"/>
      <name val="Arial"/>
      <family val="2"/>
    </font>
    <font>
      <sz val="10"/>
      <color rgb="FFFF0000"/>
      <name val="Gotham Book"/>
    </font>
    <font>
      <b/>
      <sz val="10"/>
      <color rgb="FFFF0000"/>
      <name val="Gotham Book"/>
    </font>
    <font>
      <sz val="11"/>
      <color theme="0"/>
      <name val="Gotham Book"/>
    </font>
    <font>
      <sz val="9"/>
      <color theme="1"/>
      <name val="Gotham Book"/>
    </font>
    <font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0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9" fontId="4" fillId="0" borderId="0" applyFont="0" applyFill="0" applyBorder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146">
    <xf numFmtId="0" fontId="0" fillId="0" borderId="0" xfId="0" applyFont="1"/>
    <xf numFmtId="0" fontId="7" fillId="0" borderId="0" xfId="234" applyFont="1"/>
    <xf numFmtId="0" fontId="8" fillId="18" borderId="0" xfId="236" applyFont="1" applyFill="1"/>
    <xf numFmtId="0" fontId="9" fillId="18" borderId="0" xfId="234" applyFont="1" applyFill="1"/>
    <xf numFmtId="0" fontId="8" fillId="18" borderId="0" xfId="236" applyFont="1" applyFill="1" applyAlignment="1">
      <alignment horizontal="center"/>
    </xf>
    <xf numFmtId="0" fontId="13" fillId="18" borderId="10" xfId="236" applyFont="1" applyFill="1" applyBorder="1"/>
    <xf numFmtId="0" fontId="13" fillId="18" borderId="11" xfId="236" applyFont="1" applyFill="1" applyBorder="1"/>
    <xf numFmtId="0" fontId="2" fillId="0" borderId="0" xfId="234" applyFont="1" applyAlignment="1">
      <alignment horizontal="center"/>
    </xf>
    <xf numFmtId="0" fontId="2" fillId="0" borderId="0" xfId="234" applyFont="1"/>
    <xf numFmtId="0" fontId="7" fillId="0" borderId="0" xfId="234" applyFont="1" applyAlignment="1">
      <alignment vertical="top"/>
    </xf>
    <xf numFmtId="0" fontId="7" fillId="0" borderId="0" xfId="234" applyFont="1" applyAlignment="1"/>
    <xf numFmtId="0" fontId="14" fillId="0" borderId="0" xfId="0" applyFont="1" applyAlignment="1">
      <alignment horizontal="center" vertical="top"/>
    </xf>
    <xf numFmtId="166" fontId="22" fillId="0" borderId="0" xfId="238" applyNumberFormat="1" applyFont="1"/>
    <xf numFmtId="166" fontId="22" fillId="0" borderId="0" xfId="238" applyNumberFormat="1" applyFont="1" applyAlignment="1"/>
    <xf numFmtId="166" fontId="22" fillId="0" borderId="0" xfId="238" applyNumberFormat="1" applyFont="1" applyAlignment="1">
      <alignment vertical="top"/>
    </xf>
    <xf numFmtId="165" fontId="13" fillId="0" borderId="25" xfId="237" applyNumberFormat="1" applyFont="1" applyFill="1" applyBorder="1" applyAlignment="1" applyProtection="1">
      <alignment horizontal="right"/>
      <protection locked="0"/>
    </xf>
    <xf numFmtId="165" fontId="13" fillId="0" borderId="25" xfId="237" applyNumberFormat="1" applyFont="1" applyFill="1" applyBorder="1" applyAlignment="1" applyProtection="1">
      <alignment horizontal="right"/>
    </xf>
    <xf numFmtId="165" fontId="15" fillId="0" borderId="25" xfId="237" applyNumberFormat="1" applyFont="1" applyFill="1" applyBorder="1" applyAlignment="1" applyProtection="1">
      <alignment horizontal="right"/>
      <protection locked="0"/>
    </xf>
    <xf numFmtId="165" fontId="13" fillId="0" borderId="14" xfId="237" applyNumberFormat="1" applyFont="1" applyFill="1" applyBorder="1" applyAlignment="1" applyProtection="1">
      <alignment horizontal="right"/>
    </xf>
    <xf numFmtId="0" fontId="13" fillId="0" borderId="13" xfId="236" applyFont="1" applyFill="1" applyBorder="1" applyAlignment="1">
      <alignment horizontal="left" vertical="center"/>
    </xf>
    <xf numFmtId="165" fontId="14" fillId="0" borderId="25" xfId="234" applyNumberFormat="1" applyFont="1" applyFill="1" applyBorder="1" applyAlignment="1" applyProtection="1">
      <alignment horizontal="right" vertical="center" wrapText="1"/>
      <protection locked="0"/>
    </xf>
    <xf numFmtId="0" fontId="13" fillId="0" borderId="15" xfId="236" applyFont="1" applyFill="1" applyBorder="1" applyAlignment="1">
      <alignment horizontal="center" vertical="center"/>
    </xf>
    <xf numFmtId="0" fontId="13" fillId="0" borderId="16" xfId="236" applyFont="1" applyFill="1" applyBorder="1" applyAlignment="1">
      <alignment horizontal="center" vertical="center"/>
    </xf>
    <xf numFmtId="0" fontId="13" fillId="0" borderId="16" xfId="236" applyFont="1" applyFill="1" applyBorder="1" applyAlignment="1">
      <alignment wrapText="1"/>
    </xf>
    <xf numFmtId="165" fontId="13" fillId="0" borderId="26" xfId="237" applyNumberFormat="1" applyFont="1" applyFill="1" applyBorder="1" applyAlignment="1">
      <alignment horizontal="center"/>
    </xf>
    <xf numFmtId="165" fontId="13" fillId="0" borderId="17" xfId="237" applyNumberFormat="1" applyFont="1" applyFill="1" applyBorder="1" applyAlignment="1">
      <alignment horizontal="center"/>
    </xf>
    <xf numFmtId="0" fontId="16" fillId="0" borderId="18" xfId="236" applyFont="1" applyFill="1" applyBorder="1" applyAlignment="1">
      <alignment horizontal="centerContinuous"/>
    </xf>
    <xf numFmtId="0" fontId="16" fillId="0" borderId="19" xfId="236" applyFont="1" applyFill="1" applyBorder="1" applyAlignment="1">
      <alignment horizontal="centerContinuous"/>
    </xf>
    <xf numFmtId="0" fontId="16" fillId="0" borderId="20" xfId="236" applyFont="1" applyFill="1" applyBorder="1" applyAlignment="1">
      <alignment horizontal="left" wrapText="1"/>
    </xf>
    <xf numFmtId="0" fontId="17" fillId="0" borderId="0" xfId="234" applyFont="1" applyFill="1"/>
    <xf numFmtId="165" fontId="17" fillId="0" borderId="0" xfId="234" applyNumberFormat="1" applyFont="1" applyFill="1"/>
    <xf numFmtId="0" fontId="7" fillId="0" borderId="0" xfId="234" applyFont="1" applyFill="1"/>
    <xf numFmtId="0" fontId="13" fillId="0" borderId="10" xfId="236" applyFont="1" applyFill="1" applyBorder="1"/>
    <xf numFmtId="0" fontId="13" fillId="0" borderId="11" xfId="236" applyFont="1" applyFill="1" applyBorder="1"/>
    <xf numFmtId="0" fontId="13" fillId="0" borderId="28" xfId="236" applyFont="1" applyFill="1" applyBorder="1"/>
    <xf numFmtId="0" fontId="13" fillId="0" borderId="24" xfId="236" applyFont="1" applyFill="1" applyBorder="1" applyAlignment="1">
      <alignment horizontal="center"/>
    </xf>
    <xf numFmtId="0" fontId="13" fillId="0" borderId="29" xfId="236" applyFont="1" applyFill="1" applyBorder="1" applyAlignment="1">
      <alignment horizontal="center"/>
    </xf>
    <xf numFmtId="0" fontId="16" fillId="0" borderId="13" xfId="236" applyFont="1" applyFill="1" applyBorder="1" applyAlignment="1">
      <alignment horizontal="left"/>
    </xf>
    <xf numFmtId="0" fontId="16" fillId="0" borderId="0" xfId="236" applyFont="1" applyFill="1" applyBorder="1" applyAlignment="1">
      <alignment horizontal="left"/>
    </xf>
    <xf numFmtId="0" fontId="17" fillId="0" borderId="30" xfId="234" applyFont="1" applyFill="1" applyBorder="1"/>
    <xf numFmtId="165" fontId="16" fillId="0" borderId="25" xfId="236" applyNumberFormat="1" applyFont="1" applyFill="1" applyBorder="1" applyAlignment="1">
      <alignment horizontal="right"/>
    </xf>
    <xf numFmtId="165" fontId="16" fillId="0" borderId="31" xfId="236" applyNumberFormat="1" applyFont="1" applyFill="1" applyBorder="1" applyAlignment="1">
      <alignment horizontal="right"/>
    </xf>
    <xf numFmtId="0" fontId="13" fillId="0" borderId="13" xfId="236" applyFont="1" applyFill="1" applyBorder="1" applyAlignment="1">
      <alignment horizontal="center" vertical="center"/>
    </xf>
    <xf numFmtId="165" fontId="14" fillId="0" borderId="25" xfId="234" applyNumberFormat="1" applyFont="1" applyFill="1" applyBorder="1" applyAlignment="1">
      <alignment horizontal="right" vertical="center" wrapText="1"/>
    </xf>
    <xf numFmtId="165" fontId="14" fillId="0" borderId="31" xfId="234" applyNumberFormat="1" applyFont="1" applyFill="1" applyBorder="1" applyAlignment="1">
      <alignment horizontal="right" vertical="center" wrapText="1"/>
    </xf>
    <xf numFmtId="0" fontId="17" fillId="0" borderId="0" xfId="234" applyFont="1" applyFill="1" applyBorder="1"/>
    <xf numFmtId="0" fontId="14" fillId="0" borderId="30" xfId="234" applyFont="1" applyFill="1" applyBorder="1" applyAlignment="1">
      <alignment vertical="center" wrapText="1"/>
    </xf>
    <xf numFmtId="165" fontId="19" fillId="0" borderId="25" xfId="234" applyNumberFormat="1" applyFont="1" applyFill="1" applyBorder="1" applyAlignment="1">
      <alignment horizontal="right" vertical="center" wrapText="1"/>
    </xf>
    <xf numFmtId="165" fontId="19" fillId="0" borderId="31" xfId="234" applyNumberFormat="1" applyFont="1" applyFill="1" applyBorder="1" applyAlignment="1">
      <alignment horizontal="right" vertical="center" wrapText="1"/>
    </xf>
    <xf numFmtId="0" fontId="16" fillId="0" borderId="13" xfId="236" applyFont="1" applyFill="1" applyBorder="1" applyAlignment="1">
      <alignment horizontal="center" vertical="center"/>
    </xf>
    <xf numFmtId="0" fontId="12" fillId="0" borderId="0" xfId="234" applyFont="1" applyFill="1" applyBorder="1"/>
    <xf numFmtId="0" fontId="12" fillId="0" borderId="30" xfId="234" applyFont="1" applyFill="1" applyBorder="1"/>
    <xf numFmtId="165" fontId="16" fillId="0" borderId="25" xfId="237" applyNumberFormat="1" applyFont="1" applyFill="1" applyBorder="1" applyAlignment="1">
      <alignment horizontal="right"/>
    </xf>
    <xf numFmtId="165" fontId="16" fillId="0" borderId="31" xfId="237" applyNumberFormat="1" applyFont="1" applyFill="1" applyBorder="1" applyAlignment="1">
      <alignment horizontal="right"/>
    </xf>
    <xf numFmtId="0" fontId="13" fillId="0" borderId="0" xfId="236" applyFont="1" applyFill="1" applyBorder="1" applyAlignment="1">
      <alignment horizontal="center" vertical="center"/>
    </xf>
    <xf numFmtId="0" fontId="13" fillId="0" borderId="32" xfId="236" applyFont="1" applyFill="1" applyBorder="1" applyAlignment="1">
      <alignment wrapText="1"/>
    </xf>
    <xf numFmtId="165" fontId="13" fillId="0" borderId="26" xfId="237" applyNumberFormat="1" applyFont="1" applyFill="1" applyBorder="1" applyAlignment="1">
      <alignment horizontal="right"/>
    </xf>
    <xf numFmtId="165" fontId="13" fillId="0" borderId="33" xfId="237" applyNumberFormat="1" applyFont="1" applyFill="1" applyBorder="1" applyAlignment="1">
      <alignment horizontal="right"/>
    </xf>
    <xf numFmtId="0" fontId="16" fillId="0" borderId="20" xfId="236" applyFont="1" applyFill="1" applyBorder="1" applyAlignment="1">
      <alignment horizontal="left" wrapText="1" indent="1"/>
    </xf>
    <xf numFmtId="165" fontId="16" fillId="0" borderId="27" xfId="236" applyNumberFormat="1" applyFont="1" applyFill="1" applyBorder="1" applyAlignment="1">
      <alignment horizontal="right"/>
    </xf>
    <xf numFmtId="165" fontId="16" fillId="0" borderId="18" xfId="236" applyNumberFormat="1" applyFont="1" applyFill="1" applyBorder="1" applyAlignment="1">
      <alignment horizontal="right"/>
    </xf>
    <xf numFmtId="0" fontId="15" fillId="0" borderId="0" xfId="234" applyFont="1" applyFill="1" applyBorder="1" applyAlignment="1">
      <alignment vertical="top" wrapText="1"/>
    </xf>
    <xf numFmtId="165" fontId="15" fillId="0" borderId="0" xfId="234" applyNumberFormat="1" applyFont="1" applyFill="1" applyBorder="1" applyAlignment="1">
      <alignment vertical="top" wrapText="1"/>
    </xf>
    <xf numFmtId="168" fontId="7" fillId="0" borderId="0" xfId="234" applyNumberFormat="1" applyFont="1"/>
    <xf numFmtId="165" fontId="16" fillId="0" borderId="27" xfId="236" applyNumberFormat="1" applyFont="1" applyFill="1" applyBorder="1" applyAlignment="1" applyProtection="1">
      <alignment horizontal="right"/>
    </xf>
    <xf numFmtId="165" fontId="16" fillId="0" borderId="25" xfId="237" applyNumberFormat="1" applyFont="1" applyFill="1" applyBorder="1" applyAlignment="1" applyProtection="1">
      <alignment horizontal="right"/>
    </xf>
    <xf numFmtId="165" fontId="16" fillId="0" borderId="14" xfId="237" applyNumberFormat="1" applyFont="1" applyFill="1" applyBorder="1" applyAlignment="1" applyProtection="1">
      <alignment horizontal="right"/>
    </xf>
    <xf numFmtId="166" fontId="23" fillId="0" borderId="0" xfId="238" applyNumberFormat="1" applyFont="1"/>
    <xf numFmtId="0" fontId="20" fillId="0" borderId="0" xfId="234" applyFont="1"/>
    <xf numFmtId="166" fontId="23" fillId="0" borderId="0" xfId="238" applyNumberFormat="1" applyFont="1" applyAlignment="1"/>
    <xf numFmtId="0" fontId="20" fillId="0" borderId="0" xfId="234" applyFont="1" applyAlignment="1"/>
    <xf numFmtId="0" fontId="7" fillId="0" borderId="0" xfId="234" applyFont="1" applyBorder="1"/>
    <xf numFmtId="0" fontId="14" fillId="0" borderId="0" xfId="0" applyFont="1" applyBorder="1" applyAlignment="1">
      <alignment horizontal="center" vertical="top"/>
    </xf>
    <xf numFmtId="168" fontId="20" fillId="0" borderId="0" xfId="234" applyNumberFormat="1" applyFont="1"/>
    <xf numFmtId="165" fontId="13" fillId="0" borderId="24" xfId="236" applyNumberFormat="1" applyFont="1" applyFill="1" applyBorder="1" applyAlignment="1">
      <alignment horizontal="center"/>
    </xf>
    <xf numFmtId="165" fontId="13" fillId="0" borderId="12" xfId="236" applyNumberFormat="1" applyFont="1" applyFill="1" applyBorder="1" applyAlignment="1">
      <alignment horizontal="center"/>
    </xf>
    <xf numFmtId="165" fontId="16" fillId="0" borderId="25" xfId="237" applyNumberFormat="1" applyFont="1" applyFill="1" applyBorder="1" applyAlignment="1" applyProtection="1">
      <alignment horizontal="right"/>
      <protection locked="0"/>
    </xf>
    <xf numFmtId="165" fontId="18" fillId="0" borderId="25" xfId="237" applyNumberFormat="1" applyFont="1" applyFill="1" applyBorder="1" applyAlignment="1" applyProtection="1">
      <alignment horizontal="right"/>
      <protection locked="0"/>
    </xf>
    <xf numFmtId="165" fontId="16" fillId="0" borderId="18" xfId="236" applyNumberFormat="1" applyFont="1" applyFill="1" applyBorder="1" applyAlignment="1" applyProtection="1">
      <alignment horizontal="right"/>
    </xf>
    <xf numFmtId="167" fontId="7" fillId="0" borderId="0" xfId="234" applyNumberFormat="1" applyFont="1"/>
    <xf numFmtId="167" fontId="20" fillId="0" borderId="0" xfId="234" applyNumberFormat="1" applyFont="1"/>
    <xf numFmtId="166" fontId="23" fillId="0" borderId="0" xfId="238" applyNumberFormat="1" applyFont="1" applyFill="1"/>
    <xf numFmtId="165" fontId="25" fillId="0" borderId="0" xfId="234" applyNumberFormat="1" applyFont="1" applyFill="1"/>
    <xf numFmtId="167" fontId="25" fillId="0" borderId="0" xfId="234" applyNumberFormat="1" applyFont="1" applyFill="1"/>
    <xf numFmtId="165" fontId="9" fillId="0" borderId="0" xfId="234" applyNumberFormat="1" applyFont="1" applyFill="1"/>
    <xf numFmtId="167" fontId="9" fillId="0" borderId="0" xfId="234" applyNumberFormat="1" applyFont="1" applyFill="1"/>
    <xf numFmtId="167" fontId="24" fillId="0" borderId="0" xfId="234" applyNumberFormat="1" applyFont="1" applyFill="1"/>
    <xf numFmtId="166" fontId="15" fillId="0" borderId="0" xfId="238" applyNumberFormat="1" applyFont="1"/>
    <xf numFmtId="165" fontId="15" fillId="0" borderId="24" xfId="236" applyNumberFormat="1" applyFont="1" applyFill="1" applyBorder="1" applyAlignment="1">
      <alignment horizontal="center"/>
    </xf>
    <xf numFmtId="165" fontId="18" fillId="0" borderId="25" xfId="237" applyNumberFormat="1" applyFont="1" applyFill="1" applyBorder="1" applyAlignment="1" applyProtection="1">
      <alignment horizontal="right"/>
    </xf>
    <xf numFmtId="165" fontId="18" fillId="0" borderId="25" xfId="234" applyNumberFormat="1" applyFont="1" applyFill="1" applyBorder="1" applyAlignment="1" applyProtection="1">
      <alignment horizontal="right" wrapText="1"/>
      <protection locked="0"/>
    </xf>
    <xf numFmtId="165" fontId="15" fillId="0" borderId="26" xfId="237" applyNumberFormat="1" applyFont="1" applyFill="1" applyBorder="1" applyAlignment="1">
      <alignment horizontal="center"/>
    </xf>
    <xf numFmtId="169" fontId="26" fillId="0" borderId="0" xfId="239" applyNumberFormat="1" applyFont="1" applyBorder="1"/>
    <xf numFmtId="37" fontId="12" fillId="0" borderId="10" xfId="235" applyNumberFormat="1" applyFont="1" applyFill="1" applyBorder="1" applyAlignment="1" applyProtection="1">
      <alignment horizontal="center"/>
    </xf>
    <xf numFmtId="37" fontId="12" fillId="0" borderId="11" xfId="235" applyNumberFormat="1" applyFont="1" applyFill="1" applyBorder="1" applyAlignment="1" applyProtection="1">
      <alignment horizontal="center"/>
    </xf>
    <xf numFmtId="37" fontId="12" fillId="0" borderId="12" xfId="235" applyNumberFormat="1" applyFont="1" applyFill="1" applyBorder="1" applyAlignment="1" applyProtection="1">
      <alignment horizontal="center"/>
    </xf>
    <xf numFmtId="37" fontId="12" fillId="0" borderId="13" xfId="235" applyNumberFormat="1" applyFont="1" applyFill="1" applyBorder="1" applyAlignment="1" applyProtection="1">
      <alignment horizontal="center"/>
      <protection locked="0"/>
    </xf>
    <xf numFmtId="37" fontId="12" fillId="0" borderId="0" xfId="235" applyNumberFormat="1" applyFont="1" applyFill="1" applyBorder="1" applyAlignment="1" applyProtection="1">
      <alignment horizontal="center"/>
      <protection locked="0"/>
    </xf>
    <xf numFmtId="37" fontId="12" fillId="0" borderId="14" xfId="235" applyNumberFormat="1" applyFont="1" applyFill="1" applyBorder="1" applyAlignment="1" applyProtection="1">
      <alignment horizontal="center"/>
      <protection locked="0"/>
    </xf>
    <xf numFmtId="37" fontId="12" fillId="0" borderId="13" xfId="235" applyNumberFormat="1" applyFont="1" applyFill="1" applyBorder="1" applyAlignment="1" applyProtection="1">
      <alignment horizontal="center"/>
    </xf>
    <xf numFmtId="37" fontId="12" fillId="0" borderId="0" xfId="235" applyNumberFormat="1" applyFont="1" applyFill="1" applyBorder="1" applyAlignment="1" applyProtection="1">
      <alignment horizontal="center"/>
    </xf>
    <xf numFmtId="37" fontId="12" fillId="0" borderId="14" xfId="235" applyNumberFormat="1" applyFont="1" applyFill="1" applyBorder="1" applyAlignment="1" applyProtection="1">
      <alignment horizontal="center"/>
    </xf>
    <xf numFmtId="37" fontId="12" fillId="0" borderId="15" xfId="235" applyNumberFormat="1" applyFont="1" applyFill="1" applyBorder="1" applyAlignment="1" applyProtection="1">
      <alignment horizontal="center"/>
    </xf>
    <xf numFmtId="37" fontId="12" fillId="0" borderId="16" xfId="235" applyNumberFormat="1" applyFont="1" applyFill="1" applyBorder="1" applyAlignment="1" applyProtection="1">
      <alignment horizontal="center"/>
    </xf>
    <xf numFmtId="37" fontId="12" fillId="0" borderId="17" xfId="235" applyNumberFormat="1" applyFont="1" applyFill="1" applyBorder="1" applyAlignment="1" applyProtection="1">
      <alignment horizontal="center"/>
    </xf>
    <xf numFmtId="37" fontId="12" fillId="0" borderId="10" xfId="235" applyNumberFormat="1" applyFont="1" applyFill="1" applyBorder="1" applyAlignment="1" applyProtection="1">
      <alignment horizontal="center" vertical="center" wrapText="1"/>
    </xf>
    <xf numFmtId="37" fontId="12" fillId="0" borderId="11" xfId="235" applyNumberFormat="1" applyFont="1" applyFill="1" applyBorder="1" applyAlignment="1" applyProtection="1">
      <alignment horizontal="center" vertical="center"/>
    </xf>
    <xf numFmtId="37" fontId="12" fillId="0" borderId="12" xfId="235" applyNumberFormat="1" applyFont="1" applyFill="1" applyBorder="1" applyAlignment="1" applyProtection="1">
      <alignment horizontal="center" vertical="center"/>
    </xf>
    <xf numFmtId="37" fontId="12" fillId="0" borderId="13" xfId="235" applyNumberFormat="1" applyFont="1" applyFill="1" applyBorder="1" applyAlignment="1" applyProtection="1">
      <alignment horizontal="center" vertical="center"/>
    </xf>
    <xf numFmtId="37" fontId="12" fillId="0" borderId="0" xfId="235" applyNumberFormat="1" applyFont="1" applyFill="1" applyBorder="1" applyAlignment="1" applyProtection="1">
      <alignment horizontal="center" vertical="center"/>
    </xf>
    <xf numFmtId="37" fontId="12" fillId="0" borderId="14" xfId="235" applyNumberFormat="1" applyFont="1" applyFill="1" applyBorder="1" applyAlignment="1" applyProtection="1">
      <alignment horizontal="center" vertical="center"/>
    </xf>
    <xf numFmtId="37" fontId="12" fillId="0" borderId="18" xfId="235" applyNumberFormat="1" applyFont="1" applyFill="1" applyBorder="1" applyAlignment="1" applyProtection="1">
      <alignment horizontal="center"/>
    </xf>
    <xf numFmtId="37" fontId="12" fillId="0" borderId="19" xfId="235" applyNumberFormat="1" applyFont="1" applyFill="1" applyBorder="1" applyAlignment="1" applyProtection="1">
      <alignment horizontal="center"/>
    </xf>
    <xf numFmtId="37" fontId="12" fillId="0" borderId="20" xfId="235" applyNumberFormat="1" applyFont="1" applyFill="1" applyBorder="1" applyAlignment="1" applyProtection="1">
      <alignment horizontal="center"/>
    </xf>
    <xf numFmtId="37" fontId="12" fillId="0" borderId="21" xfId="235" applyNumberFormat="1" applyFont="1" applyFill="1" applyBorder="1" applyAlignment="1" applyProtection="1">
      <alignment horizontal="center" vertical="center" wrapText="1"/>
    </xf>
    <xf numFmtId="37" fontId="12" fillId="0" borderId="22" xfId="235" applyNumberFormat="1" applyFont="1" applyFill="1" applyBorder="1" applyAlignment="1" applyProtection="1">
      <alignment horizontal="center" vertical="center" wrapText="1"/>
    </xf>
    <xf numFmtId="37" fontId="12" fillId="0" borderId="23" xfId="235" applyNumberFormat="1" applyFont="1" applyFill="1" applyBorder="1" applyAlignment="1" applyProtection="1">
      <alignment horizontal="center" vertical="center" wrapText="1"/>
    </xf>
    <xf numFmtId="37" fontId="12" fillId="0" borderId="21" xfId="235" applyNumberFormat="1" applyFont="1" applyFill="1" applyBorder="1" applyAlignment="1" applyProtection="1">
      <alignment horizontal="center" vertical="center"/>
    </xf>
    <xf numFmtId="37" fontId="12" fillId="0" borderId="23" xfId="235" applyNumberFormat="1" applyFont="1" applyFill="1" applyBorder="1" applyAlignment="1" applyProtection="1">
      <alignment horizontal="center" vertical="center"/>
    </xf>
    <xf numFmtId="0" fontId="14" fillId="0" borderId="0" xfId="234" applyFont="1" applyFill="1" applyBorder="1" applyAlignment="1">
      <alignment horizontal="left" vertical="center" wrapText="1"/>
    </xf>
    <xf numFmtId="0" fontId="14" fillId="18" borderId="13" xfId="234" applyFont="1" applyFill="1" applyBorder="1" applyAlignment="1">
      <alignment horizontal="left" vertical="center" wrapText="1"/>
    </xf>
    <xf numFmtId="0" fontId="14" fillId="18" borderId="0" xfId="234" applyFont="1" applyFill="1" applyBorder="1" applyAlignment="1">
      <alignment horizontal="left" vertical="center" wrapText="1"/>
    </xf>
    <xf numFmtId="0" fontId="14" fillId="0" borderId="13" xfId="234" applyFont="1" applyFill="1" applyBorder="1" applyAlignment="1">
      <alignment horizontal="left" vertical="center" wrapText="1"/>
    </xf>
    <xf numFmtId="0" fontId="19" fillId="0" borderId="13" xfId="234" applyFont="1" applyFill="1" applyBorder="1" applyAlignment="1">
      <alignment horizontal="left" vertical="center" wrapText="1"/>
    </xf>
    <xf numFmtId="0" fontId="19" fillId="0" borderId="0" xfId="234" applyFont="1" applyFill="1" applyBorder="1" applyAlignment="1">
      <alignment horizontal="left" vertical="center" wrapText="1"/>
    </xf>
    <xf numFmtId="0" fontId="19" fillId="0" borderId="13" xfId="234" applyFont="1" applyFill="1" applyBorder="1" applyAlignment="1">
      <alignment horizontal="left" wrapText="1"/>
    </xf>
    <xf numFmtId="0" fontId="19" fillId="0" borderId="0" xfId="234" applyFont="1" applyFill="1" applyBorder="1" applyAlignment="1">
      <alignment horizontal="left" wrapText="1"/>
    </xf>
    <xf numFmtId="165" fontId="16" fillId="0" borderId="21" xfId="236" applyNumberFormat="1" applyFont="1" applyFill="1" applyBorder="1" applyAlignment="1">
      <alignment horizontal="right"/>
    </xf>
    <xf numFmtId="165" fontId="16" fillId="0" borderId="23" xfId="236" applyNumberFormat="1" applyFont="1" applyFill="1" applyBorder="1" applyAlignment="1">
      <alignment horizontal="right"/>
    </xf>
    <xf numFmtId="165" fontId="18" fillId="0" borderId="18" xfId="234" applyNumberFormat="1" applyFont="1" applyFill="1" applyBorder="1" applyAlignment="1">
      <alignment horizontal="center" vertical="top" wrapText="1"/>
    </xf>
    <xf numFmtId="165" fontId="18" fillId="0" borderId="20" xfId="234" applyNumberFormat="1" applyFont="1" applyFill="1" applyBorder="1" applyAlignment="1">
      <alignment horizontal="center" vertical="top" wrapText="1"/>
    </xf>
    <xf numFmtId="0" fontId="14" fillId="0" borderId="30" xfId="234" applyFont="1" applyFill="1" applyBorder="1" applyAlignment="1">
      <alignment horizontal="left" vertical="center" wrapText="1"/>
    </xf>
    <xf numFmtId="37" fontId="12" fillId="0" borderId="15" xfId="235" applyNumberFormat="1" applyFont="1" applyFill="1" applyBorder="1" applyAlignment="1" applyProtection="1">
      <alignment horizontal="center" vertical="center"/>
    </xf>
    <xf numFmtId="37" fontId="12" fillId="0" borderId="16" xfId="235" applyNumberFormat="1" applyFont="1" applyFill="1" applyBorder="1" applyAlignment="1" applyProtection="1">
      <alignment horizontal="center" vertical="center"/>
    </xf>
    <xf numFmtId="37" fontId="12" fillId="0" borderId="17" xfId="235" applyNumberFormat="1" applyFont="1" applyFill="1" applyBorder="1" applyAlignment="1" applyProtection="1">
      <alignment horizontal="center" vertical="center"/>
    </xf>
    <xf numFmtId="0" fontId="7" fillId="0" borderId="0" xfId="234" applyFont="1" applyAlignment="1">
      <alignment horizontal="center"/>
    </xf>
    <xf numFmtId="0" fontId="12" fillId="0" borderId="0" xfId="234" applyFont="1" applyBorder="1" applyAlignment="1">
      <alignment horizontal="center" vertical="top" wrapText="1"/>
    </xf>
    <xf numFmtId="0" fontId="11" fillId="18" borderId="0" xfId="234" applyFont="1" applyFill="1" applyAlignment="1">
      <alignment horizontal="left" vertical="top" wrapText="1"/>
    </xf>
    <xf numFmtId="165" fontId="16" fillId="0" borderId="21" xfId="236" applyNumberFormat="1" applyFont="1" applyFill="1" applyBorder="1" applyAlignment="1"/>
    <xf numFmtId="165" fontId="16" fillId="0" borderId="23" xfId="236" applyNumberFormat="1" applyFont="1" applyFill="1" applyBorder="1" applyAlignment="1"/>
    <xf numFmtId="0" fontId="20" fillId="0" borderId="0" xfId="234" applyFont="1" applyBorder="1" applyAlignment="1">
      <alignment horizontal="left"/>
    </xf>
    <xf numFmtId="0" fontId="7" fillId="0" borderId="0" xfId="234" applyFont="1" applyBorder="1" applyAlignment="1">
      <alignment horizontal="center"/>
    </xf>
    <xf numFmtId="0" fontId="17" fillId="0" borderId="0" xfId="234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65" fontId="15" fillId="0" borderId="25" xfId="237" applyNumberFormat="1" applyFont="1" applyFill="1" applyBorder="1" applyAlignment="1" applyProtection="1">
      <alignment horizontal="right"/>
    </xf>
  </cellXfs>
  <cellStyles count="240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 2" xfId="56"/>
    <cellStyle name="Buena 3" xfId="57"/>
    <cellStyle name="Bueno" xfId="55" builtinId="26" customBuiltin="1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4" xfId="239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1102659</xdr:colOff>
      <xdr:row>61</xdr:row>
      <xdr:rowOff>143434</xdr:rowOff>
    </xdr:from>
    <xdr:to>
      <xdr:col>4</xdr:col>
      <xdr:colOff>524884</xdr:colOff>
      <xdr:row>67</xdr:row>
      <xdr:rowOff>71717</xdr:rowOff>
    </xdr:to>
    <xdr:sp macro="" textlink="">
      <xdr:nvSpPr>
        <xdr:cNvPr id="2" name="CuadroTexto 1"/>
        <xdr:cNvSpPr txBox="1"/>
      </xdr:nvSpPr>
      <xdr:spPr>
        <a:xfrm>
          <a:off x="1434353" y="11940987"/>
          <a:ext cx="2766060" cy="995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797858</xdr:colOff>
      <xdr:row>61</xdr:row>
      <xdr:rowOff>134469</xdr:rowOff>
    </xdr:from>
    <xdr:to>
      <xdr:col>9</xdr:col>
      <xdr:colOff>381447</xdr:colOff>
      <xdr:row>68</xdr:row>
      <xdr:rowOff>17928</xdr:rowOff>
    </xdr:to>
    <xdr:sp macro="" textlink="">
      <xdr:nvSpPr>
        <xdr:cNvPr id="3" name="CuadroTexto 2"/>
        <xdr:cNvSpPr txBox="1"/>
      </xdr:nvSpPr>
      <xdr:spPr>
        <a:xfrm>
          <a:off x="6526305" y="11932022"/>
          <a:ext cx="2766060" cy="1129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4</xdr:col>
      <xdr:colOff>259977</xdr:colOff>
      <xdr:row>67</xdr:row>
      <xdr:rowOff>125505</xdr:rowOff>
    </xdr:from>
    <xdr:to>
      <xdr:col>6</xdr:col>
      <xdr:colOff>973119</xdr:colOff>
      <xdr:row>73</xdr:row>
      <xdr:rowOff>143435</xdr:rowOff>
    </xdr:to>
    <xdr:sp macro="" textlink="">
      <xdr:nvSpPr>
        <xdr:cNvPr id="4" name="CuadroTexto 3"/>
        <xdr:cNvSpPr txBox="1"/>
      </xdr:nvSpPr>
      <xdr:spPr>
        <a:xfrm>
          <a:off x="3935506" y="12989858"/>
          <a:ext cx="2766060" cy="1084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6"/>
  <sheetViews>
    <sheetView showGridLines="0" tabSelected="1" zoomScale="110" zoomScaleNormal="110" workbookViewId="0">
      <selection activeCell="F24" sqref="F24"/>
    </sheetView>
  </sheetViews>
  <sheetFormatPr baseColWidth="10" defaultColWidth="11.42578125" defaultRowHeight="14.25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7.7109375" style="1" customWidth="1"/>
    <col min="8" max="8" width="14.85546875" style="1" customWidth="1"/>
    <col min="9" max="9" width="14.7109375" style="1" customWidth="1"/>
    <col min="10" max="10" width="15.42578125" style="1" customWidth="1"/>
    <col min="11" max="11" width="21" style="12" bestFit="1" customWidth="1"/>
    <col min="12" max="12" width="18.5703125" style="1" bestFit="1" customWidth="1"/>
    <col min="13" max="13" width="27.7109375" style="1" bestFit="1" customWidth="1"/>
    <col min="14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3" ht="15" thickBot="1"/>
    <row r="2" spans="2:13">
      <c r="B2" s="93" t="s">
        <v>0</v>
      </c>
      <c r="C2" s="94"/>
      <c r="D2" s="94"/>
      <c r="E2" s="94"/>
      <c r="F2" s="94"/>
      <c r="G2" s="94"/>
      <c r="H2" s="94"/>
      <c r="I2" s="94"/>
      <c r="J2" s="95"/>
    </row>
    <row r="3" spans="2:13">
      <c r="B3" s="96" t="s">
        <v>1</v>
      </c>
      <c r="C3" s="97"/>
      <c r="D3" s="97"/>
      <c r="E3" s="97"/>
      <c r="F3" s="97"/>
      <c r="G3" s="97"/>
      <c r="H3" s="97"/>
      <c r="I3" s="97"/>
      <c r="J3" s="98"/>
    </row>
    <row r="4" spans="2:13">
      <c r="B4" s="99" t="s">
        <v>38</v>
      </c>
      <c r="C4" s="100"/>
      <c r="D4" s="100"/>
      <c r="E4" s="100"/>
      <c r="F4" s="100"/>
      <c r="G4" s="100"/>
      <c r="H4" s="100"/>
      <c r="I4" s="100"/>
      <c r="J4" s="101"/>
    </row>
    <row r="5" spans="2:13" ht="15" thickBot="1">
      <c r="B5" s="102" t="s">
        <v>2</v>
      </c>
      <c r="C5" s="103"/>
      <c r="D5" s="103"/>
      <c r="E5" s="103"/>
      <c r="F5" s="103"/>
      <c r="G5" s="103"/>
      <c r="H5" s="103"/>
      <c r="I5" s="103"/>
      <c r="J5" s="104"/>
    </row>
    <row r="6" spans="2:13" ht="8.25" customHeight="1" thickBot="1">
      <c r="B6" s="2"/>
      <c r="C6" s="2"/>
      <c r="D6" s="2"/>
      <c r="E6" s="3"/>
      <c r="F6" s="4"/>
      <c r="G6" s="4"/>
      <c r="H6" s="4"/>
      <c r="I6" s="4"/>
      <c r="J6" s="4"/>
    </row>
    <row r="7" spans="2:13" ht="15" thickBot="1">
      <c r="B7" s="105" t="s">
        <v>3</v>
      </c>
      <c r="C7" s="106"/>
      <c r="D7" s="107"/>
      <c r="E7" s="111" t="s">
        <v>4</v>
      </c>
      <c r="F7" s="112"/>
      <c r="G7" s="112"/>
      <c r="H7" s="112"/>
      <c r="I7" s="113"/>
      <c r="J7" s="114" t="s">
        <v>5</v>
      </c>
    </row>
    <row r="8" spans="2:13" ht="15" customHeight="1">
      <c r="B8" s="108"/>
      <c r="C8" s="109"/>
      <c r="D8" s="110"/>
      <c r="E8" s="117" t="s">
        <v>6</v>
      </c>
      <c r="F8" s="114" t="s">
        <v>7</v>
      </c>
      <c r="G8" s="114" t="s">
        <v>8</v>
      </c>
      <c r="H8" s="114" t="s">
        <v>9</v>
      </c>
      <c r="I8" s="114" t="s">
        <v>10</v>
      </c>
      <c r="J8" s="115"/>
    </row>
    <row r="9" spans="2:13" ht="21.75" customHeight="1" thickBot="1">
      <c r="B9" s="108"/>
      <c r="C9" s="109"/>
      <c r="D9" s="110"/>
      <c r="E9" s="118"/>
      <c r="F9" s="116"/>
      <c r="G9" s="116" t="s">
        <v>11</v>
      </c>
      <c r="H9" s="116" t="s">
        <v>12</v>
      </c>
      <c r="I9" s="116" t="s">
        <v>13</v>
      </c>
      <c r="J9" s="116"/>
    </row>
    <row r="10" spans="2:13">
      <c r="B10" s="5"/>
      <c r="C10" s="6"/>
      <c r="D10" s="6"/>
      <c r="E10" s="74"/>
      <c r="F10" s="74"/>
      <c r="G10" s="74"/>
      <c r="H10" s="74"/>
      <c r="I10" s="88"/>
      <c r="J10" s="75"/>
    </row>
    <row r="11" spans="2:13">
      <c r="B11" s="120" t="s">
        <v>14</v>
      </c>
      <c r="C11" s="121"/>
      <c r="D11" s="121"/>
      <c r="E11" s="15"/>
      <c r="F11" s="15"/>
      <c r="G11" s="16"/>
      <c r="H11" s="15"/>
      <c r="I11" s="17"/>
      <c r="J11" s="18"/>
    </row>
    <row r="12" spans="2:13" ht="26.25" customHeight="1">
      <c r="B12" s="120" t="s">
        <v>15</v>
      </c>
      <c r="C12" s="121"/>
      <c r="D12" s="121"/>
      <c r="E12" s="15"/>
      <c r="F12" s="15"/>
      <c r="G12" s="16"/>
      <c r="H12" s="15"/>
      <c r="I12" s="17"/>
      <c r="J12" s="18"/>
    </row>
    <row r="13" spans="2:13">
      <c r="B13" s="122" t="s">
        <v>16</v>
      </c>
      <c r="C13" s="119"/>
      <c r="D13" s="119"/>
      <c r="E13" s="15"/>
      <c r="F13" s="15"/>
      <c r="G13" s="16"/>
      <c r="H13" s="15"/>
      <c r="I13" s="17"/>
      <c r="J13" s="18"/>
    </row>
    <row r="14" spans="2:13" s="68" customFormat="1" ht="15">
      <c r="B14" s="123" t="s">
        <v>17</v>
      </c>
      <c r="C14" s="124"/>
      <c r="D14" s="124"/>
      <c r="E14" s="76">
        <v>1137516.1000000001</v>
      </c>
      <c r="F14" s="76">
        <f>21852.5-32326.5</f>
        <v>-10474</v>
      </c>
      <c r="G14" s="65">
        <f>+E14+F14</f>
        <v>1127042.1000000001</v>
      </c>
      <c r="H14" s="76">
        <v>1517911.3</v>
      </c>
      <c r="I14" s="77">
        <v>1517911.3</v>
      </c>
      <c r="J14" s="66">
        <f>I14-E14</f>
        <v>380395.19999999995</v>
      </c>
      <c r="K14" s="73"/>
      <c r="L14" s="73"/>
      <c r="M14" s="80"/>
    </row>
    <row r="15" spans="2:13" s="68" customFormat="1" ht="15">
      <c r="B15" s="123" t="s">
        <v>18</v>
      </c>
      <c r="C15" s="124"/>
      <c r="D15" s="124"/>
      <c r="E15" s="65">
        <f>E16+E17</f>
        <v>501894.19999999995</v>
      </c>
      <c r="F15" s="65">
        <f>F16+F17</f>
        <v>3661.5</v>
      </c>
      <c r="G15" s="65">
        <f t="shared" ref="G15:H15" si="0">G16+G17</f>
        <v>505555.69999999995</v>
      </c>
      <c r="H15" s="65">
        <f t="shared" si="0"/>
        <v>508813.9</v>
      </c>
      <c r="I15" s="89">
        <v>508813.9</v>
      </c>
      <c r="J15" s="66">
        <f t="shared" ref="J15:J24" si="1">I15-E15</f>
        <v>6919.7000000000698</v>
      </c>
      <c r="K15" s="67"/>
      <c r="L15" s="73"/>
    </row>
    <row r="16" spans="2:13" ht="15">
      <c r="B16" s="19" t="s">
        <v>19</v>
      </c>
      <c r="C16" s="119"/>
      <c r="D16" s="119"/>
      <c r="E16" s="15">
        <f>8464.1+493430.1</f>
        <v>501894.19999999995</v>
      </c>
      <c r="F16" s="15">
        <f>331.3+3330.2</f>
        <v>3661.5</v>
      </c>
      <c r="G16" s="16">
        <f>+E16+F16</f>
        <v>505555.69999999995</v>
      </c>
      <c r="H16" s="145">
        <v>508813.9</v>
      </c>
      <c r="I16" s="145">
        <v>508813.9</v>
      </c>
      <c r="J16" s="18">
        <f>I16-E16</f>
        <v>6919.7000000000698</v>
      </c>
      <c r="L16" s="73"/>
      <c r="M16" s="80"/>
    </row>
    <row r="17" spans="2:14" ht="15">
      <c r="B17" s="19" t="s">
        <v>20</v>
      </c>
      <c r="C17" s="119"/>
      <c r="D17" s="119"/>
      <c r="E17" s="15"/>
      <c r="F17" s="15"/>
      <c r="G17" s="16"/>
      <c r="H17" s="15"/>
      <c r="I17" s="17"/>
      <c r="J17" s="18"/>
      <c r="L17" s="73"/>
    </row>
    <row r="18" spans="2:14" s="68" customFormat="1" ht="15">
      <c r="B18" s="123" t="s">
        <v>37</v>
      </c>
      <c r="C18" s="124"/>
      <c r="D18" s="124"/>
      <c r="E18" s="65">
        <f>E19+E20</f>
        <v>2307.1</v>
      </c>
      <c r="F18" s="65">
        <f>F19+F20</f>
        <v>387153.99999999994</v>
      </c>
      <c r="G18" s="65">
        <f t="shared" ref="G18:H18" si="2">G19+G20</f>
        <v>389461.09999999992</v>
      </c>
      <c r="H18" s="65">
        <f t="shared" si="2"/>
        <v>389340.7</v>
      </c>
      <c r="I18" s="89">
        <f>I19+I20</f>
        <v>389340.7</v>
      </c>
      <c r="J18" s="66">
        <f t="shared" si="1"/>
        <v>387033.60000000003</v>
      </c>
      <c r="K18" s="67"/>
      <c r="L18" s="73"/>
    </row>
    <row r="19" spans="2:14" ht="15">
      <c r="B19" s="19" t="s">
        <v>19</v>
      </c>
      <c r="C19" s="119"/>
      <c r="D19" s="119"/>
      <c r="E19" s="15">
        <f>2307.1</f>
        <v>2307.1</v>
      </c>
      <c r="F19" s="15">
        <f>388172.6+1494.1-2512.7</f>
        <v>387153.99999999994</v>
      </c>
      <c r="G19" s="16">
        <f>E19+F19</f>
        <v>389461.09999999992</v>
      </c>
      <c r="H19" s="15">
        <v>389340.7</v>
      </c>
      <c r="I19" s="17">
        <f>14129+369546.2+5325+340.5</f>
        <v>389340.7</v>
      </c>
      <c r="J19" s="18">
        <f>I19-E19</f>
        <v>387033.60000000003</v>
      </c>
      <c r="L19" s="73"/>
      <c r="M19" s="79"/>
    </row>
    <row r="20" spans="2:14" ht="15">
      <c r="B20" s="19" t="s">
        <v>20</v>
      </c>
      <c r="C20" s="119"/>
      <c r="D20" s="119"/>
      <c r="E20" s="15"/>
      <c r="F20" s="15"/>
      <c r="G20" s="16"/>
      <c r="H20" s="15"/>
      <c r="I20" s="17"/>
      <c r="J20" s="18"/>
      <c r="L20" s="73"/>
    </row>
    <row r="21" spans="2:14" ht="15">
      <c r="B21" s="122" t="s">
        <v>22</v>
      </c>
      <c r="C21" s="119"/>
      <c r="D21" s="119"/>
      <c r="E21" s="17"/>
      <c r="F21" s="17"/>
      <c r="G21" s="16"/>
      <c r="H21" s="17"/>
      <c r="I21" s="17"/>
      <c r="J21" s="18"/>
      <c r="L21" s="73"/>
    </row>
    <row r="22" spans="2:14" ht="15">
      <c r="B22" s="122" t="s">
        <v>23</v>
      </c>
      <c r="C22" s="119"/>
      <c r="D22" s="119"/>
      <c r="E22" s="17"/>
      <c r="F22" s="17"/>
      <c r="G22" s="16"/>
      <c r="H22" s="17"/>
      <c r="I22" s="17"/>
      <c r="J22" s="18"/>
      <c r="L22" s="73"/>
    </row>
    <row r="23" spans="2:14" s="70" customFormat="1" ht="30.75" customHeight="1">
      <c r="B23" s="125" t="s">
        <v>24</v>
      </c>
      <c r="C23" s="126"/>
      <c r="D23" s="126"/>
      <c r="E23" s="77">
        <f>33138.7+31132</f>
        <v>64270.7</v>
      </c>
      <c r="F23" s="77">
        <v>0</v>
      </c>
      <c r="G23" s="65">
        <f>E23+F23</f>
        <v>64270.7</v>
      </c>
      <c r="H23" s="77">
        <v>64270.7</v>
      </c>
      <c r="I23" s="90">
        <f>64270.7</f>
        <v>64270.7</v>
      </c>
      <c r="J23" s="66">
        <f>I23-E23</f>
        <v>0</v>
      </c>
      <c r="K23" s="69"/>
      <c r="L23" s="73"/>
      <c r="M23" s="73"/>
      <c r="N23" s="73"/>
    </row>
    <row r="24" spans="2:14" s="68" customFormat="1" ht="20.25" customHeight="1">
      <c r="B24" s="123" t="s">
        <v>25</v>
      </c>
      <c r="C24" s="124"/>
      <c r="D24" s="124"/>
      <c r="E24" s="76">
        <f>285838+74</f>
        <v>285912</v>
      </c>
      <c r="F24" s="76">
        <f>2512.7+49297.8+18004.6</f>
        <v>69815.100000000006</v>
      </c>
      <c r="G24" s="65">
        <f>E24+F24</f>
        <v>355727.1</v>
      </c>
      <c r="H24" s="76">
        <v>322390.59999999998</v>
      </c>
      <c r="I24" s="90">
        <f>16232.2+18004.6+113.6+288040.2</f>
        <v>322390.60000000003</v>
      </c>
      <c r="J24" s="66">
        <f t="shared" si="1"/>
        <v>36478.600000000035</v>
      </c>
      <c r="K24" s="81"/>
      <c r="L24" s="73"/>
      <c r="M24" s="73"/>
      <c r="N24" s="73"/>
    </row>
    <row r="25" spans="2:14" ht="15" thickBot="1">
      <c r="B25" s="21"/>
      <c r="C25" s="22"/>
      <c r="D25" s="23"/>
      <c r="E25" s="24"/>
      <c r="F25" s="24"/>
      <c r="G25" s="24"/>
      <c r="H25" s="24"/>
      <c r="I25" s="91"/>
      <c r="J25" s="25"/>
      <c r="L25" s="79"/>
    </row>
    <row r="26" spans="2:14" ht="15" thickBot="1">
      <c r="B26" s="26"/>
      <c r="C26" s="27"/>
      <c r="D26" s="28" t="s">
        <v>26</v>
      </c>
      <c r="E26" s="64">
        <f>E11+E12+E13+E14+E15+E18+E21+E22+E23+E24</f>
        <v>1991900.1</v>
      </c>
      <c r="F26" s="64">
        <f>F11+F12+F13+F14+F15+F18+F21+F22+F23+F24</f>
        <v>450156.6</v>
      </c>
      <c r="G26" s="64">
        <f>G11+G12+G13+G14+G15+G18+G21+G22+G23+G24</f>
        <v>2442056.6999999997</v>
      </c>
      <c r="H26" s="64">
        <f t="shared" ref="H26" si="3">H11+H12+H13+H14+H15+H18+H21+H22+H23+H24</f>
        <v>2802727.2000000007</v>
      </c>
      <c r="I26" s="78">
        <f>I11+I12+I13+I14+I15+I18+I21+I22+I23+I24</f>
        <v>2802727.2000000007</v>
      </c>
      <c r="J26" s="127">
        <f>J11+J12+J13+J14+J15+J18+J21+J22+J23+J24</f>
        <v>810827.10000000009</v>
      </c>
      <c r="K26" s="87"/>
      <c r="L26" s="63"/>
      <c r="M26" s="63"/>
      <c r="N26" s="63"/>
    </row>
    <row r="27" spans="2:14" ht="15" thickBot="1">
      <c r="B27" s="29"/>
      <c r="C27" s="29"/>
      <c r="D27" s="29"/>
      <c r="E27" s="84"/>
      <c r="F27" s="30"/>
      <c r="G27" s="82"/>
      <c r="H27" s="129" t="s">
        <v>27</v>
      </c>
      <c r="I27" s="130"/>
      <c r="J27" s="128"/>
      <c r="K27" s="87"/>
      <c r="L27" s="79"/>
    </row>
    <row r="28" spans="2:14" ht="10.5" customHeight="1">
      <c r="B28" s="31"/>
      <c r="C28" s="31"/>
      <c r="D28" s="31"/>
      <c r="E28" s="92"/>
      <c r="F28" s="30"/>
      <c r="G28" s="83"/>
      <c r="H28" s="31"/>
      <c r="I28" s="86"/>
      <c r="J28" s="31"/>
    </row>
    <row r="29" spans="2:14" ht="12.75" customHeight="1" thickBot="1">
      <c r="B29" s="31"/>
      <c r="C29" s="31"/>
      <c r="D29" s="31"/>
      <c r="E29" s="85"/>
      <c r="F29" s="31"/>
      <c r="G29" s="31"/>
      <c r="H29" s="31"/>
      <c r="I29" s="31"/>
      <c r="J29" s="31"/>
      <c r="L29" s="63"/>
    </row>
    <row r="30" spans="2:14" ht="15" thickBot="1">
      <c r="B30" s="105" t="s">
        <v>28</v>
      </c>
      <c r="C30" s="106"/>
      <c r="D30" s="107"/>
      <c r="E30" s="111" t="s">
        <v>4</v>
      </c>
      <c r="F30" s="112"/>
      <c r="G30" s="112"/>
      <c r="H30" s="112"/>
      <c r="I30" s="113"/>
      <c r="J30" s="114" t="s">
        <v>5</v>
      </c>
    </row>
    <row r="31" spans="2:14" ht="15" customHeight="1">
      <c r="B31" s="108"/>
      <c r="C31" s="109"/>
      <c r="D31" s="110"/>
      <c r="E31" s="117" t="s">
        <v>6</v>
      </c>
      <c r="F31" s="114" t="s">
        <v>29</v>
      </c>
      <c r="G31" s="114" t="s">
        <v>8</v>
      </c>
      <c r="H31" s="114" t="s">
        <v>9</v>
      </c>
      <c r="I31" s="114" t="s">
        <v>10</v>
      </c>
      <c r="J31" s="115"/>
      <c r="L31" s="63"/>
    </row>
    <row r="32" spans="2:14" ht="23.25" customHeight="1" thickBot="1">
      <c r="B32" s="132"/>
      <c r="C32" s="133"/>
      <c r="D32" s="134"/>
      <c r="E32" s="118" t="s">
        <v>30</v>
      </c>
      <c r="F32" s="116" t="s">
        <v>31</v>
      </c>
      <c r="G32" s="116" t="s">
        <v>11</v>
      </c>
      <c r="H32" s="116" t="s">
        <v>12</v>
      </c>
      <c r="I32" s="116" t="s">
        <v>13</v>
      </c>
      <c r="J32" s="116" t="s">
        <v>32</v>
      </c>
    </row>
    <row r="33" spans="2:10">
      <c r="B33" s="32"/>
      <c r="C33" s="33"/>
      <c r="D33" s="34"/>
      <c r="E33" s="35"/>
      <c r="F33" s="35"/>
      <c r="G33" s="35"/>
      <c r="H33" s="35"/>
      <c r="I33" s="35"/>
      <c r="J33" s="36"/>
    </row>
    <row r="34" spans="2:10">
      <c r="B34" s="37" t="s">
        <v>33</v>
      </c>
      <c r="C34" s="38"/>
      <c r="D34" s="39"/>
      <c r="E34" s="40">
        <f>E35+E36+E37+E38+E41+E44+E45</f>
        <v>1137516.1000000001</v>
      </c>
      <c r="F34" s="40">
        <f t="shared" ref="F34:J34" si="4">F35+F36+F37+F38+F41+F44+F45</f>
        <v>-10474</v>
      </c>
      <c r="G34" s="40">
        <f t="shared" si="4"/>
        <v>1127042.1000000001</v>
      </c>
      <c r="H34" s="40">
        <f t="shared" si="4"/>
        <v>1517911.3</v>
      </c>
      <c r="I34" s="40">
        <f>I35+I36+I37+I38+I41+I44+I45</f>
        <v>1517911.3</v>
      </c>
      <c r="J34" s="41">
        <f t="shared" si="4"/>
        <v>380395.19999999995</v>
      </c>
    </row>
    <row r="35" spans="2:10">
      <c r="B35" s="42"/>
      <c r="C35" s="119" t="s">
        <v>14</v>
      </c>
      <c r="D35" s="131"/>
      <c r="E35" s="20"/>
      <c r="F35" s="20"/>
      <c r="G35" s="43">
        <f>E35+F35</f>
        <v>0</v>
      </c>
      <c r="H35" s="20"/>
      <c r="I35" s="20"/>
      <c r="J35" s="44"/>
    </row>
    <row r="36" spans="2:10">
      <c r="B36" s="42"/>
      <c r="C36" s="119" t="s">
        <v>16</v>
      </c>
      <c r="D36" s="131"/>
      <c r="E36" s="20"/>
      <c r="F36" s="20"/>
      <c r="G36" s="43">
        <f>E36+F36</f>
        <v>0</v>
      </c>
      <c r="H36" s="20"/>
      <c r="I36" s="20"/>
      <c r="J36" s="44"/>
    </row>
    <row r="37" spans="2:10">
      <c r="B37" s="42"/>
      <c r="C37" s="119" t="s">
        <v>17</v>
      </c>
      <c r="D37" s="131"/>
      <c r="E37" s="15">
        <f>+E14</f>
        <v>1137516.1000000001</v>
      </c>
      <c r="F37" s="15">
        <f t="shared" ref="F37:I37" si="5">+F14</f>
        <v>-10474</v>
      </c>
      <c r="G37" s="16">
        <f>E37+F37</f>
        <v>1127042.1000000001</v>
      </c>
      <c r="H37" s="15">
        <f t="shared" si="5"/>
        <v>1517911.3</v>
      </c>
      <c r="I37" s="15">
        <f t="shared" si="5"/>
        <v>1517911.3</v>
      </c>
      <c r="J37" s="18">
        <f>I37-E37</f>
        <v>380395.19999999995</v>
      </c>
    </row>
    <row r="38" spans="2:10">
      <c r="B38" s="42"/>
      <c r="C38" s="119" t="s">
        <v>18</v>
      </c>
      <c r="D38" s="131"/>
      <c r="E38" s="43"/>
      <c r="F38" s="43"/>
      <c r="G38" s="43"/>
      <c r="H38" s="43"/>
      <c r="I38" s="43"/>
      <c r="J38" s="44"/>
    </row>
    <row r="39" spans="2:10">
      <c r="B39" s="42"/>
      <c r="C39" s="45" t="s">
        <v>19</v>
      </c>
      <c r="D39" s="46"/>
      <c r="E39" s="20"/>
      <c r="F39" s="15"/>
      <c r="G39" s="43"/>
      <c r="H39" s="20"/>
      <c r="I39" s="20"/>
      <c r="J39" s="44"/>
    </row>
    <row r="40" spans="2:10">
      <c r="B40" s="42"/>
      <c r="C40" s="45" t="s">
        <v>20</v>
      </c>
      <c r="D40" s="46"/>
      <c r="E40" s="20"/>
      <c r="F40" s="15"/>
      <c r="G40" s="43"/>
      <c r="H40" s="20"/>
      <c r="I40" s="20"/>
      <c r="J40" s="44"/>
    </row>
    <row r="41" spans="2:10">
      <c r="B41" s="42"/>
      <c r="C41" s="119" t="s">
        <v>21</v>
      </c>
      <c r="D41" s="131"/>
      <c r="E41" s="43"/>
      <c r="F41" s="43"/>
      <c r="G41" s="43"/>
      <c r="H41" s="43"/>
      <c r="I41" s="43"/>
      <c r="J41" s="44"/>
    </row>
    <row r="42" spans="2:10">
      <c r="B42" s="42"/>
      <c r="C42" s="45" t="s">
        <v>19</v>
      </c>
      <c r="D42" s="46"/>
      <c r="E42" s="20"/>
      <c r="F42" s="15"/>
      <c r="G42" s="43"/>
      <c r="H42" s="20"/>
      <c r="I42" s="20"/>
      <c r="J42" s="44"/>
    </row>
    <row r="43" spans="2:10">
      <c r="B43" s="42"/>
      <c r="C43" s="45" t="s">
        <v>20</v>
      </c>
      <c r="D43" s="46"/>
      <c r="E43" s="20"/>
      <c r="F43" s="15"/>
      <c r="G43" s="43"/>
      <c r="H43" s="20"/>
      <c r="I43" s="20"/>
      <c r="J43" s="44"/>
    </row>
    <row r="44" spans="2:10">
      <c r="B44" s="42"/>
      <c r="C44" s="119" t="s">
        <v>23</v>
      </c>
      <c r="D44" s="131"/>
      <c r="E44" s="20"/>
      <c r="F44" s="20"/>
      <c r="G44" s="43"/>
      <c r="H44" s="20"/>
      <c r="I44" s="20"/>
      <c r="J44" s="44"/>
    </row>
    <row r="45" spans="2:10" ht="23.25" customHeight="1">
      <c r="B45" s="42"/>
      <c r="C45" s="119" t="s">
        <v>24</v>
      </c>
      <c r="D45" s="131"/>
      <c r="E45" s="20"/>
      <c r="F45" s="20"/>
      <c r="G45" s="43"/>
      <c r="H45" s="20"/>
      <c r="I45" s="20"/>
      <c r="J45" s="44"/>
    </row>
    <row r="46" spans="2:10">
      <c r="B46" s="42"/>
      <c r="C46" s="45"/>
      <c r="D46" s="46"/>
      <c r="E46" s="43"/>
      <c r="F46" s="43"/>
      <c r="G46" s="43"/>
      <c r="H46" s="43"/>
      <c r="I46" s="43"/>
      <c r="J46" s="44"/>
    </row>
    <row r="47" spans="2:10">
      <c r="B47" s="37" t="s">
        <v>34</v>
      </c>
      <c r="C47" s="38"/>
      <c r="D47" s="46"/>
      <c r="E47" s="47">
        <f t="shared" ref="E47:J47" si="6">E48+E49+E50</f>
        <v>568471.99999999988</v>
      </c>
      <c r="F47" s="47">
        <f>F48+F49+F50</f>
        <v>390815.49999999994</v>
      </c>
      <c r="G47" s="47">
        <f t="shared" si="6"/>
        <v>959287.49999999977</v>
      </c>
      <c r="H47" s="47">
        <f t="shared" si="6"/>
        <v>962425.3</v>
      </c>
      <c r="I47" s="47">
        <f t="shared" si="6"/>
        <v>962425.3</v>
      </c>
      <c r="J47" s="48">
        <f t="shared" si="6"/>
        <v>393953.30000000016</v>
      </c>
    </row>
    <row r="48" spans="2:10" ht="26.25" customHeight="1">
      <c r="B48" s="37"/>
      <c r="C48" s="119" t="s">
        <v>15</v>
      </c>
      <c r="D48" s="131"/>
      <c r="E48" s="20"/>
      <c r="F48" s="20"/>
      <c r="G48" s="43"/>
      <c r="H48" s="20"/>
      <c r="I48" s="20"/>
      <c r="J48" s="44"/>
    </row>
    <row r="49" spans="2:10" ht="27.75" customHeight="1">
      <c r="B49" s="42"/>
      <c r="C49" s="119" t="s">
        <v>22</v>
      </c>
      <c r="D49" s="131"/>
      <c r="E49" s="20">
        <f>E16+E19</f>
        <v>504201.29999999993</v>
      </c>
      <c r="F49" s="20">
        <f>+F16+F18</f>
        <v>390815.49999999994</v>
      </c>
      <c r="G49" s="43">
        <f>E49+F49</f>
        <v>895016.79999999981</v>
      </c>
      <c r="H49" s="20">
        <f>+H16+H19</f>
        <v>898154.60000000009</v>
      </c>
      <c r="I49" s="20">
        <f>+I16+I18</f>
        <v>898154.60000000009</v>
      </c>
      <c r="J49" s="44">
        <f>I49-E49</f>
        <v>393953.30000000016</v>
      </c>
    </row>
    <row r="50" spans="2:10" ht="26.25" customHeight="1">
      <c r="B50" s="42"/>
      <c r="C50" s="119" t="s">
        <v>24</v>
      </c>
      <c r="D50" s="131"/>
      <c r="E50" s="20">
        <f>+E23</f>
        <v>64270.7</v>
      </c>
      <c r="F50" s="20">
        <f>+F23</f>
        <v>0</v>
      </c>
      <c r="G50" s="43">
        <f>E50+F50</f>
        <v>64270.7</v>
      </c>
      <c r="H50" s="20">
        <f>+H23</f>
        <v>64270.7</v>
      </c>
      <c r="I50" s="20">
        <f>+I23</f>
        <v>64270.7</v>
      </c>
      <c r="J50" s="44">
        <f>I50-E50</f>
        <v>0</v>
      </c>
    </row>
    <row r="51" spans="2:10">
      <c r="B51" s="49"/>
      <c r="C51" s="50"/>
      <c r="D51" s="51"/>
      <c r="E51" s="52"/>
      <c r="F51" s="52"/>
      <c r="G51" s="52"/>
      <c r="H51" s="52"/>
      <c r="I51" s="52"/>
      <c r="J51" s="53"/>
    </row>
    <row r="52" spans="2:10">
      <c r="B52" s="37" t="s">
        <v>35</v>
      </c>
      <c r="C52" s="54"/>
      <c r="D52" s="46"/>
      <c r="E52" s="52">
        <f t="shared" ref="E52:J52" si="7">E53</f>
        <v>285912</v>
      </c>
      <c r="F52" s="52">
        <f t="shared" si="7"/>
        <v>69815.100000000006</v>
      </c>
      <c r="G52" s="52">
        <f t="shared" si="7"/>
        <v>355727.1</v>
      </c>
      <c r="H52" s="52">
        <f t="shared" si="7"/>
        <v>322390.59999999998</v>
      </c>
      <c r="I52" s="52">
        <f t="shared" si="7"/>
        <v>322390.60000000003</v>
      </c>
      <c r="J52" s="53">
        <f t="shared" si="7"/>
        <v>36478.600000000035</v>
      </c>
    </row>
    <row r="53" spans="2:10" ht="28.5" customHeight="1">
      <c r="B53" s="42"/>
      <c r="C53" s="119" t="s">
        <v>25</v>
      </c>
      <c r="D53" s="131"/>
      <c r="E53" s="20">
        <f>+E24</f>
        <v>285912</v>
      </c>
      <c r="F53" s="20">
        <f>+F24</f>
        <v>69815.100000000006</v>
      </c>
      <c r="G53" s="43">
        <f>E53+F53</f>
        <v>355727.1</v>
      </c>
      <c r="H53" s="20">
        <f>+H24</f>
        <v>322390.59999999998</v>
      </c>
      <c r="I53" s="20">
        <f>+I24</f>
        <v>322390.60000000003</v>
      </c>
      <c r="J53" s="44">
        <f>I53-E53</f>
        <v>36478.600000000035</v>
      </c>
    </row>
    <row r="54" spans="2:10" ht="15" thickBot="1">
      <c r="B54" s="21"/>
      <c r="C54" s="22"/>
      <c r="D54" s="55"/>
      <c r="E54" s="56"/>
      <c r="F54" s="56"/>
      <c r="G54" s="56"/>
      <c r="H54" s="56"/>
      <c r="I54" s="56"/>
      <c r="J54" s="57"/>
    </row>
    <row r="55" spans="2:10" ht="15" thickBot="1">
      <c r="B55" s="26"/>
      <c r="C55" s="27"/>
      <c r="D55" s="58" t="s">
        <v>26</v>
      </c>
      <c r="E55" s="59">
        <f t="shared" ref="E55:J55" si="8">E34+E47+E52</f>
        <v>1991900.1</v>
      </c>
      <c r="F55" s="59">
        <f t="shared" si="8"/>
        <v>450156.6</v>
      </c>
      <c r="G55" s="59">
        <f t="shared" si="8"/>
        <v>2442056.6999999997</v>
      </c>
      <c r="H55" s="59">
        <f t="shared" si="8"/>
        <v>2802727.2</v>
      </c>
      <c r="I55" s="60">
        <f t="shared" si="8"/>
        <v>2802727.2</v>
      </c>
      <c r="J55" s="138">
        <f t="shared" si="8"/>
        <v>810827.10000000009</v>
      </c>
    </row>
    <row r="56" spans="2:10" ht="15" thickBot="1">
      <c r="B56" s="61"/>
      <c r="C56" s="61"/>
      <c r="D56" s="61"/>
      <c r="E56" s="62"/>
      <c r="F56" s="62"/>
      <c r="G56" s="62"/>
      <c r="H56" s="129" t="s">
        <v>27</v>
      </c>
      <c r="I56" s="130"/>
      <c r="J56" s="139"/>
    </row>
    <row r="57" spans="2:10">
      <c r="B57" s="137"/>
      <c r="C57" s="137"/>
      <c r="D57" s="137"/>
      <c r="E57" s="137"/>
      <c r="F57" s="137"/>
      <c r="G57" s="137"/>
      <c r="H57" s="137"/>
      <c r="I57" s="137"/>
      <c r="J57" s="137"/>
    </row>
    <row r="58" spans="2:10">
      <c r="B58" s="3" t="s">
        <v>36</v>
      </c>
      <c r="C58" s="3"/>
      <c r="D58" s="3"/>
      <c r="E58" s="3"/>
      <c r="F58" s="3"/>
      <c r="G58" s="3"/>
      <c r="H58" s="3"/>
      <c r="I58" s="3"/>
      <c r="J58" s="3"/>
    </row>
    <row r="59" spans="2:10">
      <c r="B59" s="3"/>
      <c r="C59" s="3"/>
      <c r="D59" s="3"/>
      <c r="E59" s="3"/>
      <c r="F59" s="3"/>
      <c r="G59" s="3"/>
      <c r="H59" s="3"/>
      <c r="I59" s="3"/>
      <c r="J59" s="3"/>
    </row>
    <row r="60" spans="2:10">
      <c r="B60" s="3"/>
      <c r="C60" s="3"/>
      <c r="D60" s="3"/>
      <c r="E60" s="3"/>
      <c r="F60" s="3"/>
      <c r="G60" s="3"/>
      <c r="H60" s="3"/>
      <c r="I60" s="3"/>
      <c r="J60" s="3"/>
    </row>
    <row r="61" spans="2:10">
      <c r="B61" s="3"/>
      <c r="C61" s="3"/>
      <c r="D61" s="3"/>
      <c r="E61" s="3"/>
      <c r="F61" s="3"/>
      <c r="G61" s="3"/>
      <c r="H61" s="3"/>
      <c r="I61" s="3"/>
      <c r="J61" s="3"/>
    </row>
    <row r="62" spans="2:10">
      <c r="B62" s="3"/>
      <c r="C62" s="3"/>
      <c r="D62" s="3"/>
      <c r="E62" s="3"/>
      <c r="F62" s="3"/>
      <c r="G62" s="3"/>
      <c r="H62" s="3"/>
      <c r="I62" s="3"/>
      <c r="J62" s="3"/>
    </row>
    <row r="63" spans="2:10">
      <c r="B63" s="3"/>
      <c r="C63" s="3"/>
      <c r="D63" s="3"/>
      <c r="E63" s="3"/>
      <c r="F63" s="3"/>
      <c r="G63" s="3"/>
      <c r="H63" s="3"/>
      <c r="I63" s="3"/>
      <c r="J63" s="3"/>
    </row>
    <row r="64" spans="2:10">
      <c r="B64" s="3"/>
      <c r="C64" s="3"/>
      <c r="D64" s="3"/>
      <c r="E64" s="3"/>
      <c r="F64" s="3"/>
      <c r="G64" s="3"/>
      <c r="H64" s="3"/>
      <c r="I64" s="3"/>
      <c r="J64" s="3"/>
    </row>
    <row r="65" spans="3:11">
      <c r="H65" s="135"/>
      <c r="I65" s="135"/>
      <c r="J65" s="135"/>
    </row>
    <row r="66" spans="3:11" s="9" customFormat="1" ht="17.25" customHeight="1">
      <c r="C66" s="136"/>
      <c r="D66" s="136"/>
      <c r="E66" s="136"/>
      <c r="H66" s="143"/>
      <c r="I66" s="143"/>
      <c r="J66" s="143"/>
      <c r="K66" s="14"/>
    </row>
    <row r="67" spans="3:11" s="10" customFormat="1">
      <c r="C67" s="142"/>
      <c r="D67" s="142"/>
      <c r="E67" s="142"/>
      <c r="H67" s="144"/>
      <c r="I67" s="144"/>
      <c r="J67" s="144"/>
      <c r="K67" s="13"/>
    </row>
    <row r="68" spans="3:11" ht="15">
      <c r="D68" s="7"/>
      <c r="E68" s="8"/>
      <c r="H68" s="144"/>
      <c r="I68" s="144"/>
      <c r="J68" s="144"/>
    </row>
    <row r="69" spans="3:11" ht="15">
      <c r="D69" s="7"/>
      <c r="E69" s="8"/>
      <c r="F69" s="71"/>
      <c r="G69" s="71"/>
      <c r="H69" s="72"/>
      <c r="I69" s="11"/>
      <c r="J69" s="11"/>
    </row>
    <row r="70" spans="3:11" ht="15">
      <c r="D70" s="7"/>
      <c r="E70" s="8"/>
      <c r="F70" s="71"/>
      <c r="G70" s="71"/>
      <c r="H70" s="71"/>
    </row>
    <row r="71" spans="3:11" ht="15">
      <c r="D71" s="7"/>
      <c r="E71" s="8"/>
      <c r="F71" s="140"/>
      <c r="G71" s="140"/>
      <c r="H71" s="140"/>
    </row>
    <row r="72" spans="3:11" ht="15">
      <c r="D72" s="7"/>
      <c r="E72" s="8"/>
      <c r="F72" s="141"/>
      <c r="G72" s="141"/>
      <c r="H72" s="141"/>
    </row>
    <row r="73" spans="3:11">
      <c r="F73" s="71"/>
      <c r="G73" s="71"/>
      <c r="H73" s="71"/>
    </row>
    <row r="74" spans="3:11">
      <c r="F74" s="71"/>
      <c r="G74" s="71"/>
      <c r="H74" s="71"/>
    </row>
    <row r="75" spans="3:11">
      <c r="F75" s="71"/>
      <c r="G75" s="71"/>
      <c r="H75" s="71"/>
    </row>
    <row r="76" spans="3:11">
      <c r="F76" s="71"/>
      <c r="G76" s="71"/>
      <c r="H76" s="71"/>
    </row>
  </sheetData>
  <mergeCells count="57">
    <mergeCell ref="F71:H71"/>
    <mergeCell ref="F72:H72"/>
    <mergeCell ref="C67:E67"/>
    <mergeCell ref="H66:J66"/>
    <mergeCell ref="H67:J68"/>
    <mergeCell ref="H65:J65"/>
    <mergeCell ref="C66:E66"/>
    <mergeCell ref="B57:J57"/>
    <mergeCell ref="C45:D45"/>
    <mergeCell ref="C48:D48"/>
    <mergeCell ref="C49:D49"/>
    <mergeCell ref="C50:D50"/>
    <mergeCell ref="C53:D53"/>
    <mergeCell ref="J55:J56"/>
    <mergeCell ref="H56:I56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B21:D21"/>
    <mergeCell ref="B22:D22"/>
    <mergeCell ref="B23:D23"/>
    <mergeCell ref="B24:D24"/>
    <mergeCell ref="J26:J27"/>
    <mergeCell ref="H27:I27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E46:J47 E50:J54 F49:J49 H37:J37 E17:E18 F14:J15 E37:G37 E23:J23 E20:I22 E48:I48 E16 G16:J16 E19 G19:J19 E24:F24 G24:J24 G17:J18 F17:F18 F16 F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analitico de Ing. CONAC</vt:lpstr>
      <vt:lpstr>'Edo. analitico de Ing. CONAC'!Área_de_impresión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Pepe</cp:lastModifiedBy>
  <cp:revision/>
  <cp:lastPrinted>2019-02-20T21:49:46Z</cp:lastPrinted>
  <dcterms:created xsi:type="dcterms:W3CDTF">2007-02-09T16:09:31Z</dcterms:created>
  <dcterms:modified xsi:type="dcterms:W3CDTF">2019-02-21T16:02:19Z</dcterms:modified>
</cp:coreProperties>
</file>